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3.xml" ContentType="application/vnd.openxmlformats-officedocument.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rawings/drawing4.xml" ContentType="application/vnd.openxmlformats-officedocument.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ld Drive\Desktop\Trabalhos\Simulador_Final\"/>
    </mc:Choice>
  </mc:AlternateContent>
  <bookViews>
    <workbookView xWindow="0" yWindow="0" windowWidth="28800" windowHeight="11775"/>
  </bookViews>
  <sheets>
    <sheet name="Introdução" sheetId="4" r:id="rId1"/>
    <sheet name="Localização" sheetId="1" r:id="rId2"/>
    <sheet name="Áreas" sheetId="2" r:id="rId3"/>
    <sheet name="Taxas" sheetId="3" r:id="rId4"/>
  </sheets>
  <definedNames>
    <definedName name="_xlnm.Print_Area" localSheetId="2">Áreas!$A$14:$K$27</definedName>
    <definedName name="_xlnm.Print_Area" localSheetId="1">Localização!$A$11:$K$65</definedName>
    <definedName name="_xlnm.Print_Area" localSheetId="3">Taxas!$A$14:$K$66</definedName>
    <definedName name="_xlnm.Print_Titles" localSheetId="2">Áreas!$7:$13</definedName>
    <definedName name="_xlnm.Print_Titles" localSheetId="1">Localização!$1:$10</definedName>
    <definedName name="_xlnm.Print_Titles" localSheetId="3">Taxas!$7:$13</definedName>
  </definedNames>
  <calcPr calcId="162913" concurrentManualCount="4"/>
</workbook>
</file>

<file path=xl/calcChain.xml><?xml version="1.0" encoding="utf-8"?>
<calcChain xmlns="http://schemas.openxmlformats.org/spreadsheetml/2006/main">
  <c r="G27" i="3" l="1"/>
  <c r="J17" i="1" l="1"/>
  <c r="J15" i="1"/>
  <c r="G50" i="3" l="1"/>
  <c r="G49" i="3"/>
  <c r="G48" i="3"/>
  <c r="G47" i="3"/>
  <c r="G37" i="3"/>
  <c r="G36" i="3"/>
  <c r="G35" i="3"/>
  <c r="G34" i="3"/>
  <c r="G33" i="3"/>
  <c r="G32" i="3"/>
  <c r="G31" i="3"/>
  <c r="G30" i="3"/>
  <c r="G20" i="3"/>
  <c r="Q41" i="1" l="1"/>
  <c r="Q42" i="1"/>
  <c r="Q43" i="1"/>
  <c r="Q44" i="1"/>
  <c r="Q45" i="1"/>
  <c r="Q47" i="1"/>
  <c r="Q48" i="1"/>
  <c r="Q49" i="1"/>
  <c r="Q50" i="1"/>
  <c r="Q51" i="1"/>
  <c r="Q53" i="1"/>
  <c r="Q54" i="1"/>
  <c r="Q55" i="1"/>
  <c r="Q56" i="1"/>
  <c r="Q57" i="1"/>
  <c r="AA56" i="3" l="1"/>
  <c r="AA53" i="3"/>
  <c r="AA51" i="3"/>
  <c r="I48" i="3"/>
  <c r="AA47" i="3"/>
  <c r="AA46" i="3"/>
  <c r="J37" i="3"/>
  <c r="J36" i="3"/>
  <c r="J35" i="3"/>
  <c r="J34" i="3"/>
  <c r="J33" i="3"/>
  <c r="J32" i="3"/>
  <c r="J31" i="3"/>
  <c r="J30" i="3"/>
  <c r="J27" i="3"/>
  <c r="J26" i="3"/>
  <c r="G26" i="3"/>
  <c r="J24" i="3"/>
  <c r="G24" i="3"/>
  <c r="G22" i="3"/>
  <c r="J22" i="3" s="1"/>
  <c r="G28" i="3"/>
  <c r="J28" i="3" s="1"/>
  <c r="J19" i="3"/>
  <c r="I47" i="3" l="1"/>
  <c r="I49" i="3"/>
  <c r="I50" i="3"/>
  <c r="AA49" i="3"/>
  <c r="J20" i="3"/>
  <c r="J39" i="3" s="1"/>
  <c r="I52" i="3" l="1"/>
  <c r="M58" i="1" l="1"/>
  <c r="N58" i="1" s="1"/>
  <c r="F45" i="3" l="1"/>
  <c r="M43" i="1" l="1"/>
  <c r="M41" i="1"/>
  <c r="M39" i="1"/>
  <c r="M37" i="1"/>
  <c r="M35" i="1"/>
  <c r="M33" i="1"/>
  <c r="M31" i="1"/>
  <c r="M47" i="1" l="1"/>
  <c r="J40" i="1" l="1"/>
  <c r="F56" i="3" s="1"/>
  <c r="J58" i="3" s="1"/>
  <c r="J60" i="3" s="1"/>
</calcChain>
</file>

<file path=xl/sharedStrings.xml><?xml version="1.0" encoding="utf-8"?>
<sst xmlns="http://schemas.openxmlformats.org/spreadsheetml/2006/main" count="209" uniqueCount="148">
  <si>
    <t>Nível =</t>
  </si>
  <si>
    <t>Habitação</t>
  </si>
  <si>
    <t>Infra-estruturas existentes</t>
  </si>
  <si>
    <t>S</t>
  </si>
  <si>
    <t>N</t>
  </si>
  <si>
    <t>Arruamentos</t>
  </si>
  <si>
    <t>Rede de esgotos</t>
  </si>
  <si>
    <t>Coeficiente de infra-estruturação</t>
  </si>
  <si>
    <t>Rede de águas pluviais</t>
  </si>
  <si>
    <t>Rede de abastecimento de água</t>
  </si>
  <si>
    <t>Rede de energia eléctrica</t>
  </si>
  <si>
    <t>Rede de telecomunicações</t>
  </si>
  <si>
    <t>Rede de gás</t>
  </si>
  <si>
    <t>m2</t>
  </si>
  <si>
    <t>Áreas Brutas de Construção</t>
  </si>
  <si>
    <t>Indústria, armazenagem, equipamentos, empreendimentos turísticos e outros fins</t>
  </si>
  <si>
    <t>Áreas a licenciar para efeitos de índice (Incluir alínea (a))</t>
  </si>
  <si>
    <t>Equipamentos</t>
  </si>
  <si>
    <t>Afife</t>
  </si>
  <si>
    <t>Alvarães</t>
  </si>
  <si>
    <t>Amonde</t>
  </si>
  <si>
    <t>Areosa</t>
  </si>
  <si>
    <t>Barroselas</t>
  </si>
  <si>
    <t>Cardielos</t>
  </si>
  <si>
    <t>Carreço</t>
  </si>
  <si>
    <t>Carvoeiro</t>
  </si>
  <si>
    <t>Castelo de Neiva</t>
  </si>
  <si>
    <t>Chafé</t>
  </si>
  <si>
    <t>Darque</t>
  </si>
  <si>
    <t>Deão</t>
  </si>
  <si>
    <t>Deocriste</t>
  </si>
  <si>
    <t>Freixieiro de Soutelo</t>
  </si>
  <si>
    <t>Lanheses</t>
  </si>
  <si>
    <t>Mazarefes</t>
  </si>
  <si>
    <t>Meadela</t>
  </si>
  <si>
    <t>Meixedo</t>
  </si>
  <si>
    <t>Monserrate</t>
  </si>
  <si>
    <t>Moreira de Geraz do Lima</t>
  </si>
  <si>
    <t>Mujães</t>
  </si>
  <si>
    <t>Outeiro</t>
  </si>
  <si>
    <t>Perre</t>
  </si>
  <si>
    <t>Portela de Suzã</t>
  </si>
  <si>
    <t>S. Lourenço da Montaria</t>
  </si>
  <si>
    <t>S. Romão do Neiva</t>
  </si>
  <si>
    <t>S. Salvador da Torre</t>
  </si>
  <si>
    <t>Serreleis</t>
  </si>
  <si>
    <t>Stª Leocádia de Geraz do Lima</t>
  </si>
  <si>
    <t>Stª Mª Maior</t>
  </si>
  <si>
    <t>Stª Maria de Geraz do Lima</t>
  </si>
  <si>
    <t>Stª Marta de Portuzelo</t>
  </si>
  <si>
    <t>Subportela</t>
  </si>
  <si>
    <t>V. N. Anha</t>
  </si>
  <si>
    <t>Vila de Punhe</t>
  </si>
  <si>
    <t>Vila Franca</t>
  </si>
  <si>
    <t>Vila Fria</t>
  </si>
  <si>
    <t>Vila Mou</t>
  </si>
  <si>
    <t>Vilar de Murteda</t>
  </si>
  <si>
    <t>Serviços</t>
  </si>
  <si>
    <t>Comércio</t>
  </si>
  <si>
    <t>L (Coeficiente de Localização)=</t>
  </si>
  <si>
    <t>Artigo/
Quadro</t>
  </si>
  <si>
    <t>Descrição</t>
  </si>
  <si>
    <t>Valor
Unitário</t>
  </si>
  <si>
    <t>Prazo
Área
Comp.</t>
  </si>
  <si>
    <t>Valor
Médio/m2</t>
  </si>
  <si>
    <t>Valor
Artº 23
Nº4</t>
  </si>
  <si>
    <t>Taxas</t>
  </si>
  <si>
    <t>Taxa de apreciação</t>
  </si>
  <si>
    <t>Taxa pela emissão de alvará ou por admissão de comunicação prévia</t>
  </si>
  <si>
    <t>n.a.</t>
  </si>
  <si>
    <t>1+s/ind.</t>
  </si>
  <si>
    <t>2+s/ind.</t>
  </si>
  <si>
    <t>3+s/ind.</t>
  </si>
  <si>
    <t>Localização da Pretensão</t>
  </si>
  <si>
    <t>Simulador de Taxas - Câmara Municipal de Viana do Castelo</t>
  </si>
  <si>
    <t>Aviso: Apesar do cuidado colocado a desenvolver este simulador, os valores obtidos são uma simples indicação e não constituem qualquer tipo de compromisso.</t>
  </si>
  <si>
    <t>Loteamento - Secção I do R. M. T. U. E.</t>
  </si>
  <si>
    <t>Taxa devida pela emissão de alvará de licença ou por comunicação prévia de operação de loteamento</t>
  </si>
  <si>
    <t>Emissão de alvará ou admissão por comunicação prévia</t>
  </si>
  <si>
    <t>Taxa especial por m2 de área de construção (acresce ao montante referido no n.º 1)
(acresce ao montante referido no nº 2.1</t>
  </si>
  <si>
    <t>Junção de elementos para suprimento de deficiências ou apresentação de novos elementos</t>
  </si>
  <si>
    <t>Aditamento ao alvará por alteração da licença ou comunicação prévia</t>
  </si>
  <si>
    <t>Taxa devida pela emissão de alvará de licença ou por comunicação prévia de obras de urbanização</t>
  </si>
  <si>
    <t>Emissão de alvará ou por comunicação prévia</t>
  </si>
  <si>
    <t>Taxa especial por período de 30 dias (acresce ao montante referido no n.º 2.1)</t>
  </si>
  <si>
    <t>Taxa especial por m2 de área de construção</t>
  </si>
  <si>
    <t>Outras</t>
  </si>
  <si>
    <t>Taxa especial por tipo de infra-estrutura (acresce aos montantes referidos nos n.º 1 e 2)</t>
  </si>
  <si>
    <t>Rede de abastecimento de águas</t>
  </si>
  <si>
    <t>(Coeficiente de Localização) L</t>
  </si>
  <si>
    <t>Área</t>
  </si>
  <si>
    <t>7.1.1</t>
  </si>
  <si>
    <t>7.1.2</t>
  </si>
  <si>
    <t>7.1.3</t>
  </si>
  <si>
    <t>-</t>
  </si>
  <si>
    <t>1+0,2</t>
  </si>
  <si>
    <t>1+0,3</t>
  </si>
  <si>
    <t>1+0,4</t>
  </si>
  <si>
    <t>1+0,5</t>
  </si>
  <si>
    <t>1+0,8</t>
  </si>
  <si>
    <t>2+0,2</t>
  </si>
  <si>
    <t>2+0,3</t>
  </si>
  <si>
    <t>2+0,4</t>
  </si>
  <si>
    <t>2+0,5</t>
  </si>
  <si>
    <t>2+0,8</t>
  </si>
  <si>
    <t>3+0,2</t>
  </si>
  <si>
    <t>3+0,3</t>
  </si>
  <si>
    <t>3+0,4</t>
  </si>
  <si>
    <t>3+0,5</t>
  </si>
  <si>
    <t>3+0,8</t>
  </si>
  <si>
    <t>I</t>
  </si>
  <si>
    <t>2.2</t>
  </si>
  <si>
    <t>2.1</t>
  </si>
  <si>
    <t>4.1</t>
  </si>
  <si>
    <t>II</t>
  </si>
  <si>
    <t>2.3</t>
  </si>
  <si>
    <t>Infra-estruturas a executar</t>
  </si>
  <si>
    <t>2.4</t>
  </si>
  <si>
    <t>2.4.1</t>
  </si>
  <si>
    <t>2.4.2</t>
  </si>
  <si>
    <t>2.4.3</t>
  </si>
  <si>
    <t>2.4.4</t>
  </si>
  <si>
    <t>2.4.5</t>
  </si>
  <si>
    <t>2.4.6</t>
  </si>
  <si>
    <t>2.4.7</t>
  </si>
  <si>
    <t>2.4.8</t>
  </si>
  <si>
    <t>Áreas Brutas de Construção a Licenciar</t>
  </si>
  <si>
    <t>Parques de Campismo</t>
  </si>
  <si>
    <t>Restantes tipologias Emp. Turísticos</t>
  </si>
  <si>
    <t>Alojamento Local</t>
  </si>
  <si>
    <t>Indústria</t>
  </si>
  <si>
    <t>Armazéns</t>
  </si>
  <si>
    <t>Outros</t>
  </si>
  <si>
    <t>7.1.4</t>
  </si>
  <si>
    <t>NOTA:</t>
  </si>
  <si>
    <t>Taxa pela Realização, reforço e manutenção de infra-estruturas Urbanísticas - Secção V do R. M. T. U. E.</t>
  </si>
  <si>
    <t>Prazo (dias)</t>
  </si>
  <si>
    <t>Parcial (I + II)</t>
  </si>
  <si>
    <t>Coef.</t>
  </si>
  <si>
    <t>Coef.
X
Área</t>
  </si>
  <si>
    <t>C (Valor médio construção por metro quadrado)</t>
  </si>
  <si>
    <t>I (Coeficiente de Infra-estruturação local)</t>
  </si>
  <si>
    <t>Taxa pela Realização, reforço e manutenção de infra-estruturas Urbanísticas</t>
  </si>
  <si>
    <t>Artº 33</t>
  </si>
  <si>
    <t>Total (I + II + Artº 33)</t>
  </si>
  <si>
    <t>A este valor serão acrescidos os valores relativos a todas as Taxas de Apreciação e às Compensações em Numerário, se aplicável, nos termos do R. M. T. U. E.</t>
  </si>
  <si>
    <t xml:space="preserve">SIMULADOR DE TAXAS DE URBANIZAÇÃO E EDIFICAÇÃO
Na sequência das ações que a Câmara Municipal de Viana do Castelo tem levado a efeito no âmbito da estratégia de modernização administrativa dos procedimentos dos processos de operações urbanísticas, foi desenvolvido este simulador de taxas que tem como objetivo disponibilizar aos cidadãos e às empresas uma ferramenta de ajuda que permita estimar os custos com os atos de licenciamento e outros relacionados com as obras de edificação e com os loteamentos.
O correto preenchimento dos campos dos quadros do simulador é fundamental para a fiabilidade do valor obtido, o qual é meramente indicativo.
Os valores utilizados são os que constam do Regulamento de Taxas e Outras Receitas de Urbanização e Edificação, em vigor, que pode ser consultado em:
</t>
  </si>
  <si>
    <t>http://www.cm-viana-castelo.pt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</si>
</sst>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0.0"/>
    <numFmt numFmtId="165" formatCode="0.000"/>
    <numFmt numFmtId="166" formatCode="_-* #,##0.00\ [$€-816]_-;\-* #,##0.00\ [$€-816]_-;_-* &quot;-&quot;??\ [$€-816]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2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/>
    <xf numFmtId="0" fontId="0" fillId="0" borderId="1" xfId="0" applyBorder="1" applyAlignment="1">
      <alignment vertical="center"/>
    </xf>
    <xf numFmtId="166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4" fontId="0" fillId="0" borderId="1" xfId="0" applyNumberFormat="1" applyBorder="1" applyAlignment="1">
      <alignment vertical="center"/>
    </xf>
    <xf numFmtId="166" fontId="1" fillId="3" borderId="1" xfId="0" applyNumberFormat="1" applyFont="1" applyFill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44" fontId="0" fillId="0" borderId="0" xfId="1" applyNumberFormat="1" applyFont="1"/>
    <xf numFmtId="44" fontId="0" fillId="0" borderId="0" xfId="0" applyNumberFormat="1"/>
    <xf numFmtId="0" fontId="0" fillId="0" borderId="1" xfId="0" applyFont="1" applyBorder="1" applyAlignment="1">
      <alignment horizontal="right" vertical="center" wrapText="1"/>
    </xf>
    <xf numFmtId="3" fontId="0" fillId="0" borderId="1" xfId="0" applyNumberFormat="1" applyBorder="1" applyAlignment="1">
      <alignment vertical="center"/>
    </xf>
    <xf numFmtId="165" fontId="0" fillId="3" borderId="1" xfId="0" applyNumberFormat="1" applyFill="1" applyBorder="1" applyAlignment="1">
      <alignment horizontal="center"/>
    </xf>
    <xf numFmtId="0" fontId="0" fillId="0" borderId="1" xfId="0" quotePrefix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quotePrefix="1" applyBorder="1"/>
    <xf numFmtId="0" fontId="0" fillId="0" borderId="8" xfId="0" applyBorder="1"/>
    <xf numFmtId="0" fontId="0" fillId="0" borderId="6" xfId="0" applyBorder="1"/>
    <xf numFmtId="0" fontId="0" fillId="0" borderId="9" xfId="0" quotePrefix="1" applyBorder="1"/>
    <xf numFmtId="0" fontId="0" fillId="0" borderId="0" xfId="0" applyBorder="1"/>
    <xf numFmtId="0" fontId="0" fillId="0" borderId="5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64" fontId="0" fillId="0" borderId="7" xfId="0" applyNumberFormat="1" applyBorder="1"/>
    <xf numFmtId="164" fontId="0" fillId="0" borderId="5" xfId="0" applyNumberFormat="1" applyBorder="1"/>
    <xf numFmtId="0" fontId="0" fillId="0" borderId="15" xfId="0" quotePrefix="1" applyBorder="1"/>
    <xf numFmtId="165" fontId="0" fillId="0" borderId="7" xfId="0" applyNumberFormat="1" applyBorder="1"/>
    <xf numFmtId="165" fontId="0" fillId="0" borderId="5" xfId="0" applyNumberFormat="1" applyBorder="1"/>
    <xf numFmtId="165" fontId="0" fillId="0" borderId="15" xfId="0" applyNumberForma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44" fontId="0" fillId="0" borderId="0" xfId="1" applyNumberFormat="1" applyFont="1" applyBorder="1"/>
    <xf numFmtId="44" fontId="0" fillId="0" borderId="5" xfId="1" applyNumberFormat="1" applyFont="1" applyBorder="1"/>
    <xf numFmtId="0" fontId="1" fillId="0" borderId="13" xfId="0" applyFont="1" applyBorder="1"/>
    <xf numFmtId="44" fontId="0" fillId="0" borderId="14" xfId="1" applyNumberFormat="1" applyFont="1" applyBorder="1"/>
    <xf numFmtId="44" fontId="0" fillId="0" borderId="15" xfId="1" applyNumberFormat="1" applyFont="1" applyBorder="1"/>
    <xf numFmtId="0" fontId="0" fillId="0" borderId="2" xfId="0" applyBorder="1"/>
    <xf numFmtId="0" fontId="0" fillId="0" borderId="4" xfId="0" applyBorder="1"/>
    <xf numFmtId="44" fontId="0" fillId="0" borderId="7" xfId="1" applyNumberFormat="1" applyFont="1" applyBorder="1"/>
    <xf numFmtId="44" fontId="0" fillId="0" borderId="5" xfId="0" applyNumberFormat="1" applyBorder="1"/>
    <xf numFmtId="44" fontId="0" fillId="0" borderId="15" xfId="0" applyNumberFormat="1" applyBorder="1"/>
    <xf numFmtId="0" fontId="0" fillId="0" borderId="12" xfId="0" applyBorder="1"/>
    <xf numFmtId="0" fontId="0" fillId="0" borderId="8" xfId="0" quotePrefix="1" applyBorder="1"/>
    <xf numFmtId="0" fontId="0" fillId="0" borderId="7" xfId="0" applyBorder="1"/>
    <xf numFmtId="0" fontId="0" fillId="0" borderId="0" xfId="0" quotePrefix="1" applyAlignment="1">
      <alignment horizontal="right"/>
    </xf>
    <xf numFmtId="0" fontId="0" fillId="0" borderId="3" xfId="0" applyBorder="1"/>
    <xf numFmtId="0" fontId="1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9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 wrapText="1"/>
    </xf>
    <xf numFmtId="0" fontId="4" fillId="0" borderId="0" xfId="0" quotePrefix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/>
    <xf numFmtId="17" fontId="0" fillId="0" borderId="0" xfId="0" quotePrefix="1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1" xfId="0" applyFill="1" applyBorder="1" applyAlignment="1">
      <alignment horizontal="right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right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0" fillId="0" borderId="1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justify" wrapText="1"/>
    </xf>
    <xf numFmtId="0" fontId="5" fillId="0" borderId="0" xfId="2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2" borderId="2" xfId="0" applyFill="1" applyBorder="1" applyAlignment="1" applyProtection="1">
      <alignment horizontal="left" indent="1"/>
      <protection locked="0"/>
    </xf>
    <xf numFmtId="0" fontId="0" fillId="2" borderId="3" xfId="0" applyFill="1" applyBorder="1" applyAlignment="1" applyProtection="1">
      <alignment horizontal="left" indent="1"/>
      <protection locked="0"/>
    </xf>
    <xf numFmtId="0" fontId="0" fillId="2" borderId="4" xfId="0" applyFill="1" applyBorder="1" applyAlignment="1" applyProtection="1">
      <alignment horizontal="left" indent="1"/>
      <protection locked="0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2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justify" vertical="top" wrapText="1"/>
    </xf>
    <xf numFmtId="166" fontId="0" fillId="0" borderId="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165" fontId="0" fillId="0" borderId="10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right" wrapText="1"/>
    </xf>
    <xf numFmtId="0" fontId="0" fillId="0" borderId="6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13" xfId="0" applyBorder="1" applyAlignment="1">
      <alignment horizontal="right" wrapText="1"/>
    </xf>
    <xf numFmtId="0" fontId="0" fillId="0" borderId="14" xfId="0" applyBorder="1" applyAlignment="1">
      <alignment horizontal="right" wrapText="1"/>
    </xf>
    <xf numFmtId="0" fontId="0" fillId="0" borderId="15" xfId="0" applyBorder="1" applyAlignment="1">
      <alignment horizontal="right" wrapText="1"/>
    </xf>
  </cellXfs>
  <cellStyles count="3">
    <cellStyle name="Hiperligação" xfId="2" builtinId="8"/>
    <cellStyle name="Moeda" xfId="1" builtinId="4"/>
    <cellStyle name="Normal" xfId="0" builtinId="0"/>
  </cellStyles>
  <dxfs count="2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#&#193;reas!A6"/><Relationship Id="rId2" Type="http://schemas.openxmlformats.org/officeDocument/2006/relationships/hyperlink" Target="#Localiza&#231;&#227;o!A6"/><Relationship Id="rId1" Type="http://schemas.openxmlformats.org/officeDocument/2006/relationships/hyperlink" Target="#Introdu&#231;&#227;o!A6"/><Relationship Id="rId4" Type="http://schemas.openxmlformats.org/officeDocument/2006/relationships/hyperlink" Target="#Taxas!A6"/></Relationships>
</file>

<file path=xl/diagrams/_rels/data2.xml.rels><?xml version="1.0" encoding="UTF-8" standalone="yes"?>
<Relationships xmlns="http://schemas.openxmlformats.org/package/2006/relationships"><Relationship Id="rId3" Type="http://schemas.openxmlformats.org/officeDocument/2006/relationships/hyperlink" Target="#&#193;reas!A6"/><Relationship Id="rId2" Type="http://schemas.openxmlformats.org/officeDocument/2006/relationships/hyperlink" Target="#Localiza&#231;&#227;o!A6"/><Relationship Id="rId1" Type="http://schemas.openxmlformats.org/officeDocument/2006/relationships/hyperlink" Target="#Introdu&#231;&#227;o!A6"/><Relationship Id="rId4" Type="http://schemas.openxmlformats.org/officeDocument/2006/relationships/hyperlink" Target="#Taxas!A6"/></Relationships>
</file>

<file path=xl/diagrams/_rels/data3.xml.rels><?xml version="1.0" encoding="UTF-8" standalone="yes"?>
<Relationships xmlns="http://schemas.openxmlformats.org/package/2006/relationships"><Relationship Id="rId3" Type="http://schemas.openxmlformats.org/officeDocument/2006/relationships/hyperlink" Target="#&#193;reas!A6"/><Relationship Id="rId2" Type="http://schemas.openxmlformats.org/officeDocument/2006/relationships/hyperlink" Target="#Localiza&#231;&#227;o!A6"/><Relationship Id="rId1" Type="http://schemas.openxmlformats.org/officeDocument/2006/relationships/hyperlink" Target="#Introdu&#231;&#227;o!A6"/><Relationship Id="rId4" Type="http://schemas.openxmlformats.org/officeDocument/2006/relationships/hyperlink" Target="#Taxas!A6"/></Relationships>
</file>

<file path=xl/diagrams/_rels/data4.xml.rels><?xml version="1.0" encoding="UTF-8" standalone="yes"?>
<Relationships xmlns="http://schemas.openxmlformats.org/package/2006/relationships"><Relationship Id="rId3" Type="http://schemas.openxmlformats.org/officeDocument/2006/relationships/hyperlink" Target="#&#193;reas!A6"/><Relationship Id="rId2" Type="http://schemas.openxmlformats.org/officeDocument/2006/relationships/hyperlink" Target="#Localiza&#231;&#227;o!A6"/><Relationship Id="rId1" Type="http://schemas.openxmlformats.org/officeDocument/2006/relationships/hyperlink" Target="#Introdu&#231;&#227;o!A6"/><Relationship Id="rId4" Type="http://schemas.openxmlformats.org/officeDocument/2006/relationships/hyperlink" Target="#Taxas!A6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ACB515E6-6BB0-44D9-AD0C-041D464230F3}" type="doc">
      <dgm:prSet loTypeId="urn:microsoft.com/office/officeart/2005/8/layout/hChevron3" loCatId="process" qsTypeId="urn:microsoft.com/office/officeart/2005/8/quickstyle/simple1" qsCatId="simple" csTypeId="urn:microsoft.com/office/officeart/2005/8/colors/accent1_2" csCatId="accent1" phldr="1"/>
      <dgm:spPr/>
    </dgm:pt>
    <dgm:pt modelId="{83C6EAA4-F301-49F0-8700-41E8649418C5}">
      <dgm:prSet phldrT="[Texto]"/>
      <dgm:spPr>
        <a:solidFill>
          <a:schemeClr val="tx1"/>
        </a:solidFill>
      </dgm:spPr>
      <dgm:t>
        <a:bodyPr/>
        <a:lstStyle/>
        <a:p>
          <a:r>
            <a:rPr lang="pt-PT" b="1">
              <a:solidFill>
                <a:srgbClr val="FFC000"/>
              </a:solidFill>
            </a:rPr>
            <a:t>Introdução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F5F97D6E-25ED-49F2-9BF4-E24CD40062B4}" type="parTrans" cxnId="{C2068666-0EA4-4A9A-9FFD-C8AF2D5700D7}">
      <dgm:prSet/>
      <dgm:spPr/>
      <dgm:t>
        <a:bodyPr/>
        <a:lstStyle/>
        <a:p>
          <a:endParaRPr lang="pt-PT"/>
        </a:p>
      </dgm:t>
    </dgm:pt>
    <dgm:pt modelId="{EDCCA96B-A6AC-485C-88FC-85BE0EFE4743}" type="sibTrans" cxnId="{C2068666-0EA4-4A9A-9FFD-C8AF2D5700D7}">
      <dgm:prSet/>
      <dgm:spPr/>
      <dgm:t>
        <a:bodyPr/>
        <a:lstStyle/>
        <a:p>
          <a:endParaRPr lang="pt-PT"/>
        </a:p>
      </dgm:t>
    </dgm:pt>
    <dgm:pt modelId="{D5DDCE05-02DB-457D-979B-84B122859265}">
      <dgm:prSet/>
      <dgm:spPr>
        <a:solidFill>
          <a:schemeClr val="tx1"/>
        </a:solidFill>
      </dgm:spPr>
      <dgm:t>
        <a:bodyPr/>
        <a:lstStyle/>
        <a:p>
          <a:r>
            <a:rPr lang="pt-PT">
              <a:solidFill>
                <a:schemeClr val="bg1"/>
              </a:solidFill>
            </a:rPr>
            <a:t>Critério</a:t>
          </a:r>
        </a:p>
        <a:p>
          <a:r>
            <a:rPr lang="pt-PT">
              <a:solidFill>
                <a:schemeClr val="bg1"/>
              </a:solidFill>
            </a:rPr>
            <a:t>Localização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83407DAF-188C-40ED-8E2C-5A55ADCB0F72}" type="parTrans" cxnId="{BEE1FFA1-A68F-4CD7-BCA3-08EBB45A1826}">
      <dgm:prSet/>
      <dgm:spPr/>
      <dgm:t>
        <a:bodyPr/>
        <a:lstStyle/>
        <a:p>
          <a:endParaRPr lang="pt-PT"/>
        </a:p>
      </dgm:t>
    </dgm:pt>
    <dgm:pt modelId="{E952E79A-ADCA-47D7-9AAF-E40B18884B5C}" type="sibTrans" cxnId="{BEE1FFA1-A68F-4CD7-BCA3-08EBB45A1826}">
      <dgm:prSet/>
      <dgm:spPr/>
      <dgm:t>
        <a:bodyPr/>
        <a:lstStyle/>
        <a:p>
          <a:endParaRPr lang="pt-PT"/>
        </a:p>
      </dgm:t>
    </dgm:pt>
    <dgm:pt modelId="{F5B6090C-2991-488E-842D-E2BE7E6E607D}">
      <dgm:prSet/>
      <dgm:spPr>
        <a:solidFill>
          <a:schemeClr val="tx1"/>
        </a:solidFill>
      </dgm:spPr>
      <dgm:t>
        <a:bodyPr/>
        <a:lstStyle/>
        <a:p>
          <a:r>
            <a:rPr lang="pt-PT">
              <a:solidFill>
                <a:schemeClr val="bg1"/>
              </a:solidFill>
            </a:rPr>
            <a:t>Critério</a:t>
          </a:r>
        </a:p>
        <a:p>
          <a:r>
            <a:rPr lang="pt-PT">
              <a:solidFill>
                <a:schemeClr val="bg1"/>
              </a:solidFill>
            </a:rPr>
            <a:t>Áreas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62B83604-067F-498C-8721-2D015A79D01F}" type="parTrans" cxnId="{E5E8C9E2-4222-40A6-9E58-48714D0697DA}">
      <dgm:prSet/>
      <dgm:spPr/>
      <dgm:t>
        <a:bodyPr/>
        <a:lstStyle/>
        <a:p>
          <a:endParaRPr lang="pt-PT"/>
        </a:p>
      </dgm:t>
    </dgm:pt>
    <dgm:pt modelId="{A9933D92-5FF2-45C0-B716-DECA74D3E748}" type="sibTrans" cxnId="{E5E8C9E2-4222-40A6-9E58-48714D0697DA}">
      <dgm:prSet/>
      <dgm:spPr/>
      <dgm:t>
        <a:bodyPr/>
        <a:lstStyle/>
        <a:p>
          <a:endParaRPr lang="pt-PT"/>
        </a:p>
      </dgm:t>
    </dgm:pt>
    <dgm:pt modelId="{7CA8C695-DC1B-4416-B511-7D2456132BBB}">
      <dgm:prSet/>
      <dgm:spPr>
        <a:solidFill>
          <a:schemeClr val="tx1"/>
        </a:solidFill>
      </dgm:spPr>
      <dgm:t>
        <a:bodyPr/>
        <a:lstStyle/>
        <a:p>
          <a:r>
            <a:rPr lang="pt-PT">
              <a:solidFill>
                <a:schemeClr val="bg1"/>
              </a:solidFill>
            </a:rPr>
            <a:t>Calculo</a:t>
          </a:r>
        </a:p>
        <a:p>
          <a:r>
            <a:rPr lang="pt-PT">
              <a:solidFill>
                <a:schemeClr val="bg1"/>
              </a:solidFill>
            </a:rPr>
            <a:t>Taxas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4"/>
          </dgm14:cNvPr>
        </a:ext>
      </dgm:extLst>
    </dgm:pt>
    <dgm:pt modelId="{51ABE6AC-93A5-4812-A180-1CAF1571BDD1}" type="parTrans" cxnId="{50BCADCF-0CFB-463C-8CBC-23D0F5A1A992}">
      <dgm:prSet/>
      <dgm:spPr/>
      <dgm:t>
        <a:bodyPr/>
        <a:lstStyle/>
        <a:p>
          <a:endParaRPr lang="pt-PT"/>
        </a:p>
      </dgm:t>
    </dgm:pt>
    <dgm:pt modelId="{83108223-E21A-48DC-881D-3248790D481D}" type="sibTrans" cxnId="{50BCADCF-0CFB-463C-8CBC-23D0F5A1A992}">
      <dgm:prSet/>
      <dgm:spPr/>
      <dgm:t>
        <a:bodyPr/>
        <a:lstStyle/>
        <a:p>
          <a:endParaRPr lang="pt-PT"/>
        </a:p>
      </dgm:t>
    </dgm:pt>
    <dgm:pt modelId="{C9E2D559-72A5-4481-9952-56C559DE70D8}" type="pres">
      <dgm:prSet presAssocID="{ACB515E6-6BB0-44D9-AD0C-041D464230F3}" presName="Name0" presStyleCnt="0">
        <dgm:presLayoutVars>
          <dgm:dir/>
          <dgm:resizeHandles val="exact"/>
        </dgm:presLayoutVars>
      </dgm:prSet>
      <dgm:spPr/>
    </dgm:pt>
    <dgm:pt modelId="{6740BF90-BD40-45A1-A21C-0A88BA17E580}" type="pres">
      <dgm:prSet presAssocID="{83C6EAA4-F301-49F0-8700-41E8649418C5}" presName="parTxOnly" presStyleLbl="node1" presStyleIdx="0" presStyleCnt="4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2FEC67CF-7E91-4CF6-961A-D46458DEEC12}" type="pres">
      <dgm:prSet presAssocID="{EDCCA96B-A6AC-485C-88FC-85BE0EFE4743}" presName="parSpace" presStyleCnt="0"/>
      <dgm:spPr/>
    </dgm:pt>
    <dgm:pt modelId="{FAB58EF1-379C-43D5-8F43-2FFDD6212DA3}" type="pres">
      <dgm:prSet presAssocID="{D5DDCE05-02DB-457D-979B-84B122859265}" presName="parTxOnly" presStyleLbl="node1" presStyleIdx="1" presStyleCnt="4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88DBD05F-B66C-42E4-A48B-5EEE161892E0}" type="pres">
      <dgm:prSet presAssocID="{E952E79A-ADCA-47D7-9AAF-E40B18884B5C}" presName="parSpace" presStyleCnt="0"/>
      <dgm:spPr/>
    </dgm:pt>
    <dgm:pt modelId="{A7D0AA70-10F1-4647-A166-B67CA893740C}" type="pres">
      <dgm:prSet presAssocID="{F5B6090C-2991-488E-842D-E2BE7E6E607D}" presName="parTxOnly" presStyleLbl="node1" presStyleIdx="2" presStyleCnt="4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E61E31C8-104B-4F75-B7D2-A2BABD21F196}" type="pres">
      <dgm:prSet presAssocID="{A9933D92-5FF2-45C0-B716-DECA74D3E748}" presName="parSpace" presStyleCnt="0"/>
      <dgm:spPr/>
    </dgm:pt>
    <dgm:pt modelId="{95DA8AF6-CBA0-49D6-92F8-BEF9D7820FCF}" type="pres">
      <dgm:prSet presAssocID="{7CA8C695-DC1B-4416-B511-7D2456132BBB}" presName="parTxOnly" presStyleLbl="node1" presStyleIdx="3" presStyleCnt="4" custLinFactNeighborX="68216" custLinFactNeighborY="11003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</dgm:ptLst>
  <dgm:cxnLst>
    <dgm:cxn modelId="{E5E8C9E2-4222-40A6-9E58-48714D0697DA}" srcId="{ACB515E6-6BB0-44D9-AD0C-041D464230F3}" destId="{F5B6090C-2991-488E-842D-E2BE7E6E607D}" srcOrd="2" destOrd="0" parTransId="{62B83604-067F-498C-8721-2D015A79D01F}" sibTransId="{A9933D92-5FF2-45C0-B716-DECA74D3E748}"/>
    <dgm:cxn modelId="{CE9F0657-74A6-4753-AB72-2BA7A2401762}" type="presOf" srcId="{D5DDCE05-02DB-457D-979B-84B122859265}" destId="{FAB58EF1-379C-43D5-8F43-2FFDD6212DA3}" srcOrd="0" destOrd="0" presId="urn:microsoft.com/office/officeart/2005/8/layout/hChevron3"/>
    <dgm:cxn modelId="{CE3CC2AB-3548-44EE-BF09-5A56792E54D0}" type="presOf" srcId="{7CA8C695-DC1B-4416-B511-7D2456132BBB}" destId="{95DA8AF6-CBA0-49D6-92F8-BEF9D7820FCF}" srcOrd="0" destOrd="0" presId="urn:microsoft.com/office/officeart/2005/8/layout/hChevron3"/>
    <dgm:cxn modelId="{FC25B2B7-D6CD-4488-9D1E-9921D34FB788}" type="presOf" srcId="{F5B6090C-2991-488E-842D-E2BE7E6E607D}" destId="{A7D0AA70-10F1-4647-A166-B67CA893740C}" srcOrd="0" destOrd="0" presId="urn:microsoft.com/office/officeart/2005/8/layout/hChevron3"/>
    <dgm:cxn modelId="{C2068666-0EA4-4A9A-9FFD-C8AF2D5700D7}" srcId="{ACB515E6-6BB0-44D9-AD0C-041D464230F3}" destId="{83C6EAA4-F301-49F0-8700-41E8649418C5}" srcOrd="0" destOrd="0" parTransId="{F5F97D6E-25ED-49F2-9BF4-E24CD40062B4}" sibTransId="{EDCCA96B-A6AC-485C-88FC-85BE0EFE4743}"/>
    <dgm:cxn modelId="{3DD0B9B0-0EAE-49E9-AEF0-5925AF1AC9F4}" type="presOf" srcId="{83C6EAA4-F301-49F0-8700-41E8649418C5}" destId="{6740BF90-BD40-45A1-A21C-0A88BA17E580}" srcOrd="0" destOrd="0" presId="urn:microsoft.com/office/officeart/2005/8/layout/hChevron3"/>
    <dgm:cxn modelId="{50BCADCF-0CFB-463C-8CBC-23D0F5A1A992}" srcId="{ACB515E6-6BB0-44D9-AD0C-041D464230F3}" destId="{7CA8C695-DC1B-4416-B511-7D2456132BBB}" srcOrd="3" destOrd="0" parTransId="{51ABE6AC-93A5-4812-A180-1CAF1571BDD1}" sibTransId="{83108223-E21A-48DC-881D-3248790D481D}"/>
    <dgm:cxn modelId="{BEE1FFA1-A68F-4CD7-BCA3-08EBB45A1826}" srcId="{ACB515E6-6BB0-44D9-AD0C-041D464230F3}" destId="{D5DDCE05-02DB-457D-979B-84B122859265}" srcOrd="1" destOrd="0" parTransId="{83407DAF-188C-40ED-8E2C-5A55ADCB0F72}" sibTransId="{E952E79A-ADCA-47D7-9AAF-E40B18884B5C}"/>
    <dgm:cxn modelId="{A4610574-9012-4F22-B936-A6B0B6ABBEA1}" type="presOf" srcId="{ACB515E6-6BB0-44D9-AD0C-041D464230F3}" destId="{C9E2D559-72A5-4481-9952-56C559DE70D8}" srcOrd="0" destOrd="0" presId="urn:microsoft.com/office/officeart/2005/8/layout/hChevron3"/>
    <dgm:cxn modelId="{F4FCADC9-6A3D-4E97-9A1B-15DE8449D193}" type="presParOf" srcId="{C9E2D559-72A5-4481-9952-56C559DE70D8}" destId="{6740BF90-BD40-45A1-A21C-0A88BA17E580}" srcOrd="0" destOrd="0" presId="urn:microsoft.com/office/officeart/2005/8/layout/hChevron3"/>
    <dgm:cxn modelId="{B475766E-BCFF-4B80-B7C3-6AD3C5BAFE82}" type="presParOf" srcId="{C9E2D559-72A5-4481-9952-56C559DE70D8}" destId="{2FEC67CF-7E91-4CF6-961A-D46458DEEC12}" srcOrd="1" destOrd="0" presId="urn:microsoft.com/office/officeart/2005/8/layout/hChevron3"/>
    <dgm:cxn modelId="{992B4A40-3183-46CD-93B1-D6973E5CA082}" type="presParOf" srcId="{C9E2D559-72A5-4481-9952-56C559DE70D8}" destId="{FAB58EF1-379C-43D5-8F43-2FFDD6212DA3}" srcOrd="2" destOrd="0" presId="urn:microsoft.com/office/officeart/2005/8/layout/hChevron3"/>
    <dgm:cxn modelId="{99073F4F-A38E-44AB-B86B-9F2A7B2D1BD2}" type="presParOf" srcId="{C9E2D559-72A5-4481-9952-56C559DE70D8}" destId="{88DBD05F-B66C-42E4-A48B-5EEE161892E0}" srcOrd="3" destOrd="0" presId="urn:microsoft.com/office/officeart/2005/8/layout/hChevron3"/>
    <dgm:cxn modelId="{A6FD1D60-C11A-489A-B3FB-1890E4DDF836}" type="presParOf" srcId="{C9E2D559-72A5-4481-9952-56C559DE70D8}" destId="{A7D0AA70-10F1-4647-A166-B67CA893740C}" srcOrd="4" destOrd="0" presId="urn:microsoft.com/office/officeart/2005/8/layout/hChevron3"/>
    <dgm:cxn modelId="{21276FF1-8885-49C7-B3F2-F44EE4DAF89E}" type="presParOf" srcId="{C9E2D559-72A5-4481-9952-56C559DE70D8}" destId="{E61E31C8-104B-4F75-B7D2-A2BABD21F196}" srcOrd="5" destOrd="0" presId="urn:microsoft.com/office/officeart/2005/8/layout/hChevron3"/>
    <dgm:cxn modelId="{7930C553-2B40-449C-8A28-8071C911A246}" type="presParOf" srcId="{C9E2D559-72A5-4481-9952-56C559DE70D8}" destId="{95DA8AF6-CBA0-49D6-92F8-BEF9D7820FCF}" srcOrd="6" destOrd="0" presId="urn:microsoft.com/office/officeart/2005/8/layout/hChevron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ACB515E6-6BB0-44D9-AD0C-041D464230F3}" type="doc">
      <dgm:prSet loTypeId="urn:microsoft.com/office/officeart/2005/8/layout/hChevron3" loCatId="process" qsTypeId="urn:microsoft.com/office/officeart/2005/8/quickstyle/simple1" qsCatId="simple" csTypeId="urn:microsoft.com/office/officeart/2005/8/colors/accent1_2" csCatId="accent1" phldr="1"/>
      <dgm:spPr/>
    </dgm:pt>
    <dgm:pt modelId="{83C6EAA4-F301-49F0-8700-41E8649418C5}">
      <dgm:prSet phldrT="[Texto]"/>
      <dgm:spPr>
        <a:solidFill>
          <a:schemeClr val="tx1"/>
        </a:solidFill>
      </dgm:spPr>
      <dgm:t>
        <a:bodyPr/>
        <a:lstStyle/>
        <a:p>
          <a:r>
            <a:rPr lang="pt-PT" b="0">
              <a:solidFill>
                <a:schemeClr val="bg1"/>
              </a:solidFill>
            </a:rPr>
            <a:t>Introdução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F5F97D6E-25ED-49F2-9BF4-E24CD40062B4}" type="parTrans" cxnId="{C2068666-0EA4-4A9A-9FFD-C8AF2D5700D7}">
      <dgm:prSet/>
      <dgm:spPr/>
      <dgm:t>
        <a:bodyPr/>
        <a:lstStyle/>
        <a:p>
          <a:endParaRPr lang="pt-PT"/>
        </a:p>
      </dgm:t>
    </dgm:pt>
    <dgm:pt modelId="{EDCCA96B-A6AC-485C-88FC-85BE0EFE4743}" type="sibTrans" cxnId="{C2068666-0EA4-4A9A-9FFD-C8AF2D5700D7}">
      <dgm:prSet/>
      <dgm:spPr/>
      <dgm:t>
        <a:bodyPr/>
        <a:lstStyle/>
        <a:p>
          <a:endParaRPr lang="pt-PT"/>
        </a:p>
      </dgm:t>
    </dgm:pt>
    <dgm:pt modelId="{D5DDCE05-02DB-457D-979B-84B122859265}">
      <dgm:prSet/>
      <dgm:spPr>
        <a:solidFill>
          <a:schemeClr val="tx1"/>
        </a:solidFill>
      </dgm:spPr>
      <dgm:t>
        <a:bodyPr/>
        <a:lstStyle/>
        <a:p>
          <a:r>
            <a:rPr lang="pt-PT" b="1">
              <a:solidFill>
                <a:srgbClr val="FFC000"/>
              </a:solidFill>
            </a:rPr>
            <a:t>Critério</a:t>
          </a:r>
        </a:p>
        <a:p>
          <a:r>
            <a:rPr lang="pt-PT" b="1">
              <a:solidFill>
                <a:srgbClr val="FFC000"/>
              </a:solidFill>
            </a:rPr>
            <a:t>Localização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83407DAF-188C-40ED-8E2C-5A55ADCB0F72}" type="parTrans" cxnId="{BEE1FFA1-A68F-4CD7-BCA3-08EBB45A1826}">
      <dgm:prSet/>
      <dgm:spPr/>
      <dgm:t>
        <a:bodyPr/>
        <a:lstStyle/>
        <a:p>
          <a:endParaRPr lang="pt-PT"/>
        </a:p>
      </dgm:t>
    </dgm:pt>
    <dgm:pt modelId="{E952E79A-ADCA-47D7-9AAF-E40B18884B5C}" type="sibTrans" cxnId="{BEE1FFA1-A68F-4CD7-BCA3-08EBB45A1826}">
      <dgm:prSet/>
      <dgm:spPr/>
      <dgm:t>
        <a:bodyPr/>
        <a:lstStyle/>
        <a:p>
          <a:endParaRPr lang="pt-PT"/>
        </a:p>
      </dgm:t>
    </dgm:pt>
    <dgm:pt modelId="{F5B6090C-2991-488E-842D-E2BE7E6E607D}">
      <dgm:prSet/>
      <dgm:spPr>
        <a:solidFill>
          <a:schemeClr val="tx1"/>
        </a:solidFill>
      </dgm:spPr>
      <dgm:t>
        <a:bodyPr/>
        <a:lstStyle/>
        <a:p>
          <a:r>
            <a:rPr lang="pt-PT">
              <a:solidFill>
                <a:schemeClr val="bg1"/>
              </a:solidFill>
            </a:rPr>
            <a:t>Critério</a:t>
          </a:r>
        </a:p>
        <a:p>
          <a:r>
            <a:rPr lang="pt-PT">
              <a:solidFill>
                <a:schemeClr val="bg1"/>
              </a:solidFill>
            </a:rPr>
            <a:t>Áreas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62B83604-067F-498C-8721-2D015A79D01F}" type="parTrans" cxnId="{E5E8C9E2-4222-40A6-9E58-48714D0697DA}">
      <dgm:prSet/>
      <dgm:spPr/>
      <dgm:t>
        <a:bodyPr/>
        <a:lstStyle/>
        <a:p>
          <a:endParaRPr lang="pt-PT"/>
        </a:p>
      </dgm:t>
    </dgm:pt>
    <dgm:pt modelId="{A9933D92-5FF2-45C0-B716-DECA74D3E748}" type="sibTrans" cxnId="{E5E8C9E2-4222-40A6-9E58-48714D0697DA}">
      <dgm:prSet/>
      <dgm:spPr/>
      <dgm:t>
        <a:bodyPr/>
        <a:lstStyle/>
        <a:p>
          <a:endParaRPr lang="pt-PT"/>
        </a:p>
      </dgm:t>
    </dgm:pt>
    <dgm:pt modelId="{7CA8C695-DC1B-4416-B511-7D2456132BBB}">
      <dgm:prSet/>
      <dgm:spPr>
        <a:solidFill>
          <a:schemeClr val="tx1"/>
        </a:solidFill>
      </dgm:spPr>
      <dgm:t>
        <a:bodyPr/>
        <a:lstStyle/>
        <a:p>
          <a:r>
            <a:rPr lang="pt-PT">
              <a:solidFill>
                <a:schemeClr val="bg1"/>
              </a:solidFill>
            </a:rPr>
            <a:t>Calculo</a:t>
          </a:r>
        </a:p>
        <a:p>
          <a:r>
            <a:rPr lang="pt-PT">
              <a:solidFill>
                <a:schemeClr val="bg1"/>
              </a:solidFill>
            </a:rPr>
            <a:t>Taxas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4"/>
          </dgm14:cNvPr>
        </a:ext>
      </dgm:extLst>
    </dgm:pt>
    <dgm:pt modelId="{51ABE6AC-93A5-4812-A180-1CAF1571BDD1}" type="parTrans" cxnId="{50BCADCF-0CFB-463C-8CBC-23D0F5A1A992}">
      <dgm:prSet/>
      <dgm:spPr/>
      <dgm:t>
        <a:bodyPr/>
        <a:lstStyle/>
        <a:p>
          <a:endParaRPr lang="pt-PT"/>
        </a:p>
      </dgm:t>
    </dgm:pt>
    <dgm:pt modelId="{83108223-E21A-48DC-881D-3248790D481D}" type="sibTrans" cxnId="{50BCADCF-0CFB-463C-8CBC-23D0F5A1A992}">
      <dgm:prSet/>
      <dgm:spPr/>
      <dgm:t>
        <a:bodyPr/>
        <a:lstStyle/>
        <a:p>
          <a:endParaRPr lang="pt-PT"/>
        </a:p>
      </dgm:t>
    </dgm:pt>
    <dgm:pt modelId="{C9E2D559-72A5-4481-9952-56C559DE70D8}" type="pres">
      <dgm:prSet presAssocID="{ACB515E6-6BB0-44D9-AD0C-041D464230F3}" presName="Name0" presStyleCnt="0">
        <dgm:presLayoutVars>
          <dgm:dir/>
          <dgm:resizeHandles val="exact"/>
        </dgm:presLayoutVars>
      </dgm:prSet>
      <dgm:spPr/>
    </dgm:pt>
    <dgm:pt modelId="{6740BF90-BD40-45A1-A21C-0A88BA17E580}" type="pres">
      <dgm:prSet presAssocID="{83C6EAA4-F301-49F0-8700-41E8649418C5}" presName="parTxOnly" presStyleLbl="node1" presStyleIdx="0" presStyleCnt="4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2FEC67CF-7E91-4CF6-961A-D46458DEEC12}" type="pres">
      <dgm:prSet presAssocID="{EDCCA96B-A6AC-485C-88FC-85BE0EFE4743}" presName="parSpace" presStyleCnt="0"/>
      <dgm:spPr/>
    </dgm:pt>
    <dgm:pt modelId="{FAB58EF1-379C-43D5-8F43-2FFDD6212DA3}" type="pres">
      <dgm:prSet presAssocID="{D5DDCE05-02DB-457D-979B-84B122859265}" presName="parTxOnly" presStyleLbl="node1" presStyleIdx="1" presStyleCnt="4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88DBD05F-B66C-42E4-A48B-5EEE161892E0}" type="pres">
      <dgm:prSet presAssocID="{E952E79A-ADCA-47D7-9AAF-E40B18884B5C}" presName="parSpace" presStyleCnt="0"/>
      <dgm:spPr/>
    </dgm:pt>
    <dgm:pt modelId="{A7D0AA70-10F1-4647-A166-B67CA893740C}" type="pres">
      <dgm:prSet presAssocID="{F5B6090C-2991-488E-842D-E2BE7E6E607D}" presName="parTxOnly" presStyleLbl="node1" presStyleIdx="2" presStyleCnt="4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E61E31C8-104B-4F75-B7D2-A2BABD21F196}" type="pres">
      <dgm:prSet presAssocID="{A9933D92-5FF2-45C0-B716-DECA74D3E748}" presName="parSpace" presStyleCnt="0"/>
      <dgm:spPr/>
    </dgm:pt>
    <dgm:pt modelId="{95DA8AF6-CBA0-49D6-92F8-BEF9D7820FCF}" type="pres">
      <dgm:prSet presAssocID="{7CA8C695-DC1B-4416-B511-7D2456132BBB}" presName="parTxOnly" presStyleLbl="node1" presStyleIdx="3" presStyleCnt="4" custLinFactNeighborX="68216" custLinFactNeighborY="11003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</dgm:ptLst>
  <dgm:cxnLst>
    <dgm:cxn modelId="{4DD2CE28-4C42-46FE-A479-5BAAEABC435B}" type="presOf" srcId="{F5B6090C-2991-488E-842D-E2BE7E6E607D}" destId="{A7D0AA70-10F1-4647-A166-B67CA893740C}" srcOrd="0" destOrd="0" presId="urn:microsoft.com/office/officeart/2005/8/layout/hChevron3"/>
    <dgm:cxn modelId="{E5E8C9E2-4222-40A6-9E58-48714D0697DA}" srcId="{ACB515E6-6BB0-44D9-AD0C-041D464230F3}" destId="{F5B6090C-2991-488E-842D-E2BE7E6E607D}" srcOrd="2" destOrd="0" parTransId="{62B83604-067F-498C-8721-2D015A79D01F}" sibTransId="{A9933D92-5FF2-45C0-B716-DECA74D3E748}"/>
    <dgm:cxn modelId="{EC32B923-A599-4EAA-A1FA-4B9CCBF6C976}" type="presOf" srcId="{7CA8C695-DC1B-4416-B511-7D2456132BBB}" destId="{95DA8AF6-CBA0-49D6-92F8-BEF9D7820FCF}" srcOrd="0" destOrd="0" presId="urn:microsoft.com/office/officeart/2005/8/layout/hChevron3"/>
    <dgm:cxn modelId="{2D190170-771A-4677-B48C-BCA670BD606F}" type="presOf" srcId="{ACB515E6-6BB0-44D9-AD0C-041D464230F3}" destId="{C9E2D559-72A5-4481-9952-56C559DE70D8}" srcOrd="0" destOrd="0" presId="urn:microsoft.com/office/officeart/2005/8/layout/hChevron3"/>
    <dgm:cxn modelId="{C2068666-0EA4-4A9A-9FFD-C8AF2D5700D7}" srcId="{ACB515E6-6BB0-44D9-AD0C-041D464230F3}" destId="{83C6EAA4-F301-49F0-8700-41E8649418C5}" srcOrd="0" destOrd="0" parTransId="{F5F97D6E-25ED-49F2-9BF4-E24CD40062B4}" sibTransId="{EDCCA96B-A6AC-485C-88FC-85BE0EFE4743}"/>
    <dgm:cxn modelId="{F345C8C9-A85D-40BA-8B15-D6E961B3E5DA}" type="presOf" srcId="{83C6EAA4-F301-49F0-8700-41E8649418C5}" destId="{6740BF90-BD40-45A1-A21C-0A88BA17E580}" srcOrd="0" destOrd="0" presId="urn:microsoft.com/office/officeart/2005/8/layout/hChevron3"/>
    <dgm:cxn modelId="{50BCADCF-0CFB-463C-8CBC-23D0F5A1A992}" srcId="{ACB515E6-6BB0-44D9-AD0C-041D464230F3}" destId="{7CA8C695-DC1B-4416-B511-7D2456132BBB}" srcOrd="3" destOrd="0" parTransId="{51ABE6AC-93A5-4812-A180-1CAF1571BDD1}" sibTransId="{83108223-E21A-48DC-881D-3248790D481D}"/>
    <dgm:cxn modelId="{BEE1FFA1-A68F-4CD7-BCA3-08EBB45A1826}" srcId="{ACB515E6-6BB0-44D9-AD0C-041D464230F3}" destId="{D5DDCE05-02DB-457D-979B-84B122859265}" srcOrd="1" destOrd="0" parTransId="{83407DAF-188C-40ED-8E2C-5A55ADCB0F72}" sibTransId="{E952E79A-ADCA-47D7-9AAF-E40B18884B5C}"/>
    <dgm:cxn modelId="{C458379D-AA7C-43CB-B6D4-68CE1799D686}" type="presOf" srcId="{D5DDCE05-02DB-457D-979B-84B122859265}" destId="{FAB58EF1-379C-43D5-8F43-2FFDD6212DA3}" srcOrd="0" destOrd="0" presId="urn:microsoft.com/office/officeart/2005/8/layout/hChevron3"/>
    <dgm:cxn modelId="{22DFCD34-198F-493C-BA0A-F0CA9A6F2618}" type="presParOf" srcId="{C9E2D559-72A5-4481-9952-56C559DE70D8}" destId="{6740BF90-BD40-45A1-A21C-0A88BA17E580}" srcOrd="0" destOrd="0" presId="urn:microsoft.com/office/officeart/2005/8/layout/hChevron3"/>
    <dgm:cxn modelId="{62FD0CEA-D028-4CF6-B489-B691992A6CB6}" type="presParOf" srcId="{C9E2D559-72A5-4481-9952-56C559DE70D8}" destId="{2FEC67CF-7E91-4CF6-961A-D46458DEEC12}" srcOrd="1" destOrd="0" presId="urn:microsoft.com/office/officeart/2005/8/layout/hChevron3"/>
    <dgm:cxn modelId="{0F1F65D2-2C43-4D89-8798-2CF419FCC704}" type="presParOf" srcId="{C9E2D559-72A5-4481-9952-56C559DE70D8}" destId="{FAB58EF1-379C-43D5-8F43-2FFDD6212DA3}" srcOrd="2" destOrd="0" presId="urn:microsoft.com/office/officeart/2005/8/layout/hChevron3"/>
    <dgm:cxn modelId="{12ABFCEB-A7C3-4B86-AAF8-99C80BDAFAF6}" type="presParOf" srcId="{C9E2D559-72A5-4481-9952-56C559DE70D8}" destId="{88DBD05F-B66C-42E4-A48B-5EEE161892E0}" srcOrd="3" destOrd="0" presId="urn:microsoft.com/office/officeart/2005/8/layout/hChevron3"/>
    <dgm:cxn modelId="{B5A93E3E-B59E-4BFD-8641-A2C2B799A128}" type="presParOf" srcId="{C9E2D559-72A5-4481-9952-56C559DE70D8}" destId="{A7D0AA70-10F1-4647-A166-B67CA893740C}" srcOrd="4" destOrd="0" presId="urn:microsoft.com/office/officeart/2005/8/layout/hChevron3"/>
    <dgm:cxn modelId="{A83B77BD-25F4-44F5-8DAF-911F934BCA67}" type="presParOf" srcId="{C9E2D559-72A5-4481-9952-56C559DE70D8}" destId="{E61E31C8-104B-4F75-B7D2-A2BABD21F196}" srcOrd="5" destOrd="0" presId="urn:microsoft.com/office/officeart/2005/8/layout/hChevron3"/>
    <dgm:cxn modelId="{82047451-3993-4078-B78F-639E88CEC84E}" type="presParOf" srcId="{C9E2D559-72A5-4481-9952-56C559DE70D8}" destId="{95DA8AF6-CBA0-49D6-92F8-BEF9D7820FCF}" srcOrd="6" destOrd="0" presId="urn:microsoft.com/office/officeart/2005/8/layout/hChevron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ACB515E6-6BB0-44D9-AD0C-041D464230F3}" type="doc">
      <dgm:prSet loTypeId="urn:microsoft.com/office/officeart/2005/8/layout/hChevron3" loCatId="process" qsTypeId="urn:microsoft.com/office/officeart/2005/8/quickstyle/simple1" qsCatId="simple" csTypeId="urn:microsoft.com/office/officeart/2005/8/colors/accent1_2" csCatId="accent1" phldr="1"/>
      <dgm:spPr/>
    </dgm:pt>
    <dgm:pt modelId="{83C6EAA4-F301-49F0-8700-41E8649418C5}">
      <dgm:prSet phldrT="[Texto]"/>
      <dgm:spPr>
        <a:solidFill>
          <a:schemeClr val="tx1"/>
        </a:solidFill>
      </dgm:spPr>
      <dgm:t>
        <a:bodyPr/>
        <a:lstStyle/>
        <a:p>
          <a:r>
            <a:rPr lang="pt-PT" b="0">
              <a:solidFill>
                <a:schemeClr val="bg1"/>
              </a:solidFill>
            </a:rPr>
            <a:t>Introdução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F5F97D6E-25ED-49F2-9BF4-E24CD40062B4}" type="parTrans" cxnId="{C2068666-0EA4-4A9A-9FFD-C8AF2D5700D7}">
      <dgm:prSet/>
      <dgm:spPr/>
      <dgm:t>
        <a:bodyPr/>
        <a:lstStyle/>
        <a:p>
          <a:endParaRPr lang="pt-PT"/>
        </a:p>
      </dgm:t>
    </dgm:pt>
    <dgm:pt modelId="{EDCCA96B-A6AC-485C-88FC-85BE0EFE4743}" type="sibTrans" cxnId="{C2068666-0EA4-4A9A-9FFD-C8AF2D5700D7}">
      <dgm:prSet/>
      <dgm:spPr/>
      <dgm:t>
        <a:bodyPr/>
        <a:lstStyle/>
        <a:p>
          <a:endParaRPr lang="pt-PT"/>
        </a:p>
      </dgm:t>
    </dgm:pt>
    <dgm:pt modelId="{D5DDCE05-02DB-457D-979B-84B122859265}">
      <dgm:prSet/>
      <dgm:spPr>
        <a:solidFill>
          <a:schemeClr val="tx1"/>
        </a:solidFill>
      </dgm:spPr>
      <dgm:t>
        <a:bodyPr/>
        <a:lstStyle/>
        <a:p>
          <a:r>
            <a:rPr lang="pt-PT">
              <a:solidFill>
                <a:schemeClr val="bg1"/>
              </a:solidFill>
            </a:rPr>
            <a:t>Critério</a:t>
          </a:r>
        </a:p>
        <a:p>
          <a:r>
            <a:rPr lang="pt-PT">
              <a:solidFill>
                <a:schemeClr val="bg1"/>
              </a:solidFill>
            </a:rPr>
            <a:t>Localização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83407DAF-188C-40ED-8E2C-5A55ADCB0F72}" type="parTrans" cxnId="{BEE1FFA1-A68F-4CD7-BCA3-08EBB45A1826}">
      <dgm:prSet/>
      <dgm:spPr/>
      <dgm:t>
        <a:bodyPr/>
        <a:lstStyle/>
        <a:p>
          <a:endParaRPr lang="pt-PT"/>
        </a:p>
      </dgm:t>
    </dgm:pt>
    <dgm:pt modelId="{E952E79A-ADCA-47D7-9AAF-E40B18884B5C}" type="sibTrans" cxnId="{BEE1FFA1-A68F-4CD7-BCA3-08EBB45A1826}">
      <dgm:prSet/>
      <dgm:spPr/>
      <dgm:t>
        <a:bodyPr/>
        <a:lstStyle/>
        <a:p>
          <a:endParaRPr lang="pt-PT"/>
        </a:p>
      </dgm:t>
    </dgm:pt>
    <dgm:pt modelId="{F5B6090C-2991-488E-842D-E2BE7E6E607D}">
      <dgm:prSet/>
      <dgm:spPr>
        <a:solidFill>
          <a:schemeClr val="tx1"/>
        </a:solidFill>
      </dgm:spPr>
      <dgm:t>
        <a:bodyPr/>
        <a:lstStyle/>
        <a:p>
          <a:r>
            <a:rPr lang="pt-PT" b="1">
              <a:solidFill>
                <a:srgbClr val="FFC000"/>
              </a:solidFill>
            </a:rPr>
            <a:t>Critério</a:t>
          </a:r>
        </a:p>
        <a:p>
          <a:r>
            <a:rPr lang="pt-PT" b="1">
              <a:solidFill>
                <a:srgbClr val="FFC000"/>
              </a:solidFill>
            </a:rPr>
            <a:t>Áreas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62B83604-067F-498C-8721-2D015A79D01F}" type="parTrans" cxnId="{E5E8C9E2-4222-40A6-9E58-48714D0697DA}">
      <dgm:prSet/>
      <dgm:spPr/>
      <dgm:t>
        <a:bodyPr/>
        <a:lstStyle/>
        <a:p>
          <a:endParaRPr lang="pt-PT"/>
        </a:p>
      </dgm:t>
    </dgm:pt>
    <dgm:pt modelId="{A9933D92-5FF2-45C0-B716-DECA74D3E748}" type="sibTrans" cxnId="{E5E8C9E2-4222-40A6-9E58-48714D0697DA}">
      <dgm:prSet/>
      <dgm:spPr/>
      <dgm:t>
        <a:bodyPr/>
        <a:lstStyle/>
        <a:p>
          <a:endParaRPr lang="pt-PT"/>
        </a:p>
      </dgm:t>
    </dgm:pt>
    <dgm:pt modelId="{7CA8C695-DC1B-4416-B511-7D2456132BBB}">
      <dgm:prSet/>
      <dgm:spPr>
        <a:solidFill>
          <a:schemeClr val="tx1"/>
        </a:solidFill>
      </dgm:spPr>
      <dgm:t>
        <a:bodyPr/>
        <a:lstStyle/>
        <a:p>
          <a:r>
            <a:rPr lang="pt-PT">
              <a:solidFill>
                <a:schemeClr val="bg1"/>
              </a:solidFill>
            </a:rPr>
            <a:t>Calculo</a:t>
          </a:r>
        </a:p>
        <a:p>
          <a:r>
            <a:rPr lang="pt-PT">
              <a:solidFill>
                <a:schemeClr val="bg1"/>
              </a:solidFill>
            </a:rPr>
            <a:t>Taxas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4"/>
          </dgm14:cNvPr>
        </a:ext>
      </dgm:extLst>
    </dgm:pt>
    <dgm:pt modelId="{51ABE6AC-93A5-4812-A180-1CAF1571BDD1}" type="parTrans" cxnId="{50BCADCF-0CFB-463C-8CBC-23D0F5A1A992}">
      <dgm:prSet/>
      <dgm:spPr/>
      <dgm:t>
        <a:bodyPr/>
        <a:lstStyle/>
        <a:p>
          <a:endParaRPr lang="pt-PT"/>
        </a:p>
      </dgm:t>
    </dgm:pt>
    <dgm:pt modelId="{83108223-E21A-48DC-881D-3248790D481D}" type="sibTrans" cxnId="{50BCADCF-0CFB-463C-8CBC-23D0F5A1A992}">
      <dgm:prSet/>
      <dgm:spPr/>
      <dgm:t>
        <a:bodyPr/>
        <a:lstStyle/>
        <a:p>
          <a:endParaRPr lang="pt-PT"/>
        </a:p>
      </dgm:t>
    </dgm:pt>
    <dgm:pt modelId="{C9E2D559-72A5-4481-9952-56C559DE70D8}" type="pres">
      <dgm:prSet presAssocID="{ACB515E6-6BB0-44D9-AD0C-041D464230F3}" presName="Name0" presStyleCnt="0">
        <dgm:presLayoutVars>
          <dgm:dir/>
          <dgm:resizeHandles val="exact"/>
        </dgm:presLayoutVars>
      </dgm:prSet>
      <dgm:spPr/>
    </dgm:pt>
    <dgm:pt modelId="{6740BF90-BD40-45A1-A21C-0A88BA17E580}" type="pres">
      <dgm:prSet presAssocID="{83C6EAA4-F301-49F0-8700-41E8649418C5}" presName="parTxOnly" presStyleLbl="node1" presStyleIdx="0" presStyleCnt="4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2FEC67CF-7E91-4CF6-961A-D46458DEEC12}" type="pres">
      <dgm:prSet presAssocID="{EDCCA96B-A6AC-485C-88FC-85BE0EFE4743}" presName="parSpace" presStyleCnt="0"/>
      <dgm:spPr/>
    </dgm:pt>
    <dgm:pt modelId="{FAB58EF1-379C-43D5-8F43-2FFDD6212DA3}" type="pres">
      <dgm:prSet presAssocID="{D5DDCE05-02DB-457D-979B-84B122859265}" presName="parTxOnly" presStyleLbl="node1" presStyleIdx="1" presStyleCnt="4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88DBD05F-B66C-42E4-A48B-5EEE161892E0}" type="pres">
      <dgm:prSet presAssocID="{E952E79A-ADCA-47D7-9AAF-E40B18884B5C}" presName="parSpace" presStyleCnt="0"/>
      <dgm:spPr/>
    </dgm:pt>
    <dgm:pt modelId="{A7D0AA70-10F1-4647-A166-B67CA893740C}" type="pres">
      <dgm:prSet presAssocID="{F5B6090C-2991-488E-842D-E2BE7E6E607D}" presName="parTxOnly" presStyleLbl="node1" presStyleIdx="2" presStyleCnt="4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E61E31C8-104B-4F75-B7D2-A2BABD21F196}" type="pres">
      <dgm:prSet presAssocID="{A9933D92-5FF2-45C0-B716-DECA74D3E748}" presName="parSpace" presStyleCnt="0"/>
      <dgm:spPr/>
    </dgm:pt>
    <dgm:pt modelId="{95DA8AF6-CBA0-49D6-92F8-BEF9D7820FCF}" type="pres">
      <dgm:prSet presAssocID="{7CA8C695-DC1B-4416-B511-7D2456132BBB}" presName="parTxOnly" presStyleLbl="node1" presStyleIdx="3" presStyleCnt="4" custLinFactNeighborX="68216" custLinFactNeighborY="11003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</dgm:ptLst>
  <dgm:cxnLst>
    <dgm:cxn modelId="{E5E8C9E2-4222-40A6-9E58-48714D0697DA}" srcId="{ACB515E6-6BB0-44D9-AD0C-041D464230F3}" destId="{F5B6090C-2991-488E-842D-E2BE7E6E607D}" srcOrd="2" destOrd="0" parTransId="{62B83604-067F-498C-8721-2D015A79D01F}" sibTransId="{A9933D92-5FF2-45C0-B716-DECA74D3E748}"/>
    <dgm:cxn modelId="{ECEFB49C-FFA2-4D8B-BBF1-66A099683D9F}" type="presOf" srcId="{83C6EAA4-F301-49F0-8700-41E8649418C5}" destId="{6740BF90-BD40-45A1-A21C-0A88BA17E580}" srcOrd="0" destOrd="0" presId="urn:microsoft.com/office/officeart/2005/8/layout/hChevron3"/>
    <dgm:cxn modelId="{C2068666-0EA4-4A9A-9FFD-C8AF2D5700D7}" srcId="{ACB515E6-6BB0-44D9-AD0C-041D464230F3}" destId="{83C6EAA4-F301-49F0-8700-41E8649418C5}" srcOrd="0" destOrd="0" parTransId="{F5F97D6E-25ED-49F2-9BF4-E24CD40062B4}" sibTransId="{EDCCA96B-A6AC-485C-88FC-85BE0EFE4743}"/>
    <dgm:cxn modelId="{B44CD7C9-10E3-4254-823E-A81BAA364E27}" type="presOf" srcId="{F5B6090C-2991-488E-842D-E2BE7E6E607D}" destId="{A7D0AA70-10F1-4647-A166-B67CA893740C}" srcOrd="0" destOrd="0" presId="urn:microsoft.com/office/officeart/2005/8/layout/hChevron3"/>
    <dgm:cxn modelId="{50BCADCF-0CFB-463C-8CBC-23D0F5A1A992}" srcId="{ACB515E6-6BB0-44D9-AD0C-041D464230F3}" destId="{7CA8C695-DC1B-4416-B511-7D2456132BBB}" srcOrd="3" destOrd="0" parTransId="{51ABE6AC-93A5-4812-A180-1CAF1571BDD1}" sibTransId="{83108223-E21A-48DC-881D-3248790D481D}"/>
    <dgm:cxn modelId="{BEE1FFA1-A68F-4CD7-BCA3-08EBB45A1826}" srcId="{ACB515E6-6BB0-44D9-AD0C-041D464230F3}" destId="{D5DDCE05-02DB-457D-979B-84B122859265}" srcOrd="1" destOrd="0" parTransId="{83407DAF-188C-40ED-8E2C-5A55ADCB0F72}" sibTransId="{E952E79A-ADCA-47D7-9AAF-E40B18884B5C}"/>
    <dgm:cxn modelId="{D5C250D4-E8EC-41FB-9A12-B4D15B6328F1}" type="presOf" srcId="{7CA8C695-DC1B-4416-B511-7D2456132BBB}" destId="{95DA8AF6-CBA0-49D6-92F8-BEF9D7820FCF}" srcOrd="0" destOrd="0" presId="urn:microsoft.com/office/officeart/2005/8/layout/hChevron3"/>
    <dgm:cxn modelId="{DEF41CB0-69A4-472F-9BCD-C98670A504CD}" type="presOf" srcId="{D5DDCE05-02DB-457D-979B-84B122859265}" destId="{FAB58EF1-379C-43D5-8F43-2FFDD6212DA3}" srcOrd="0" destOrd="0" presId="urn:microsoft.com/office/officeart/2005/8/layout/hChevron3"/>
    <dgm:cxn modelId="{E07858AD-BCA7-4D23-AACF-1AB4A0C7216F}" type="presOf" srcId="{ACB515E6-6BB0-44D9-AD0C-041D464230F3}" destId="{C9E2D559-72A5-4481-9952-56C559DE70D8}" srcOrd="0" destOrd="0" presId="urn:microsoft.com/office/officeart/2005/8/layout/hChevron3"/>
    <dgm:cxn modelId="{62814A0D-6151-4001-AA1C-0388DAC8F942}" type="presParOf" srcId="{C9E2D559-72A5-4481-9952-56C559DE70D8}" destId="{6740BF90-BD40-45A1-A21C-0A88BA17E580}" srcOrd="0" destOrd="0" presId="urn:microsoft.com/office/officeart/2005/8/layout/hChevron3"/>
    <dgm:cxn modelId="{9AB9583C-24DC-4975-8FB3-EF77A5ADCBA4}" type="presParOf" srcId="{C9E2D559-72A5-4481-9952-56C559DE70D8}" destId="{2FEC67CF-7E91-4CF6-961A-D46458DEEC12}" srcOrd="1" destOrd="0" presId="urn:microsoft.com/office/officeart/2005/8/layout/hChevron3"/>
    <dgm:cxn modelId="{4875270F-264A-4211-8250-8630045BC4ED}" type="presParOf" srcId="{C9E2D559-72A5-4481-9952-56C559DE70D8}" destId="{FAB58EF1-379C-43D5-8F43-2FFDD6212DA3}" srcOrd="2" destOrd="0" presId="urn:microsoft.com/office/officeart/2005/8/layout/hChevron3"/>
    <dgm:cxn modelId="{45DB4E57-53EB-4468-B272-3319CB123042}" type="presParOf" srcId="{C9E2D559-72A5-4481-9952-56C559DE70D8}" destId="{88DBD05F-B66C-42E4-A48B-5EEE161892E0}" srcOrd="3" destOrd="0" presId="urn:microsoft.com/office/officeart/2005/8/layout/hChevron3"/>
    <dgm:cxn modelId="{39FB6FB0-8DEA-47E7-87DA-A6F3F7A4FAD9}" type="presParOf" srcId="{C9E2D559-72A5-4481-9952-56C559DE70D8}" destId="{A7D0AA70-10F1-4647-A166-B67CA893740C}" srcOrd="4" destOrd="0" presId="urn:microsoft.com/office/officeart/2005/8/layout/hChevron3"/>
    <dgm:cxn modelId="{FBB66A2C-7C9C-4BFE-B8FD-E3F4F00096FE}" type="presParOf" srcId="{C9E2D559-72A5-4481-9952-56C559DE70D8}" destId="{E61E31C8-104B-4F75-B7D2-A2BABD21F196}" srcOrd="5" destOrd="0" presId="urn:microsoft.com/office/officeart/2005/8/layout/hChevron3"/>
    <dgm:cxn modelId="{9C667950-6022-4101-9D03-3E1637F1AD80}" type="presParOf" srcId="{C9E2D559-72A5-4481-9952-56C559DE70D8}" destId="{95DA8AF6-CBA0-49D6-92F8-BEF9D7820FCF}" srcOrd="6" destOrd="0" presId="urn:microsoft.com/office/officeart/2005/8/layout/hChevron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ACB515E6-6BB0-44D9-AD0C-041D464230F3}" type="doc">
      <dgm:prSet loTypeId="urn:microsoft.com/office/officeart/2005/8/layout/hChevron3" loCatId="process" qsTypeId="urn:microsoft.com/office/officeart/2005/8/quickstyle/simple1" qsCatId="simple" csTypeId="urn:microsoft.com/office/officeart/2005/8/colors/accent1_2" csCatId="accent1" phldr="1"/>
      <dgm:spPr/>
    </dgm:pt>
    <dgm:pt modelId="{83C6EAA4-F301-49F0-8700-41E8649418C5}">
      <dgm:prSet phldrT="[Texto]"/>
      <dgm:spPr>
        <a:solidFill>
          <a:schemeClr val="tx1"/>
        </a:solidFill>
      </dgm:spPr>
      <dgm:t>
        <a:bodyPr/>
        <a:lstStyle/>
        <a:p>
          <a:r>
            <a:rPr lang="pt-PT" b="0">
              <a:solidFill>
                <a:schemeClr val="bg1"/>
              </a:solidFill>
            </a:rPr>
            <a:t>Introdução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F5F97D6E-25ED-49F2-9BF4-E24CD40062B4}" type="parTrans" cxnId="{C2068666-0EA4-4A9A-9FFD-C8AF2D5700D7}">
      <dgm:prSet/>
      <dgm:spPr/>
      <dgm:t>
        <a:bodyPr/>
        <a:lstStyle/>
        <a:p>
          <a:endParaRPr lang="pt-PT"/>
        </a:p>
      </dgm:t>
    </dgm:pt>
    <dgm:pt modelId="{EDCCA96B-A6AC-485C-88FC-85BE0EFE4743}" type="sibTrans" cxnId="{C2068666-0EA4-4A9A-9FFD-C8AF2D5700D7}">
      <dgm:prSet/>
      <dgm:spPr/>
      <dgm:t>
        <a:bodyPr/>
        <a:lstStyle/>
        <a:p>
          <a:endParaRPr lang="pt-PT"/>
        </a:p>
      </dgm:t>
    </dgm:pt>
    <dgm:pt modelId="{D5DDCE05-02DB-457D-979B-84B122859265}">
      <dgm:prSet/>
      <dgm:spPr>
        <a:solidFill>
          <a:schemeClr val="tx1"/>
        </a:solidFill>
      </dgm:spPr>
      <dgm:t>
        <a:bodyPr/>
        <a:lstStyle/>
        <a:p>
          <a:r>
            <a:rPr lang="pt-PT">
              <a:solidFill>
                <a:schemeClr val="bg1"/>
              </a:solidFill>
            </a:rPr>
            <a:t>Critério</a:t>
          </a:r>
        </a:p>
        <a:p>
          <a:r>
            <a:rPr lang="pt-PT">
              <a:solidFill>
                <a:schemeClr val="bg1"/>
              </a:solidFill>
            </a:rPr>
            <a:t>Localização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83407DAF-188C-40ED-8E2C-5A55ADCB0F72}" type="parTrans" cxnId="{BEE1FFA1-A68F-4CD7-BCA3-08EBB45A1826}">
      <dgm:prSet/>
      <dgm:spPr/>
      <dgm:t>
        <a:bodyPr/>
        <a:lstStyle/>
        <a:p>
          <a:endParaRPr lang="pt-PT"/>
        </a:p>
      </dgm:t>
    </dgm:pt>
    <dgm:pt modelId="{E952E79A-ADCA-47D7-9AAF-E40B18884B5C}" type="sibTrans" cxnId="{BEE1FFA1-A68F-4CD7-BCA3-08EBB45A1826}">
      <dgm:prSet/>
      <dgm:spPr/>
      <dgm:t>
        <a:bodyPr/>
        <a:lstStyle/>
        <a:p>
          <a:endParaRPr lang="pt-PT"/>
        </a:p>
      </dgm:t>
    </dgm:pt>
    <dgm:pt modelId="{F5B6090C-2991-488E-842D-E2BE7E6E607D}">
      <dgm:prSet/>
      <dgm:spPr>
        <a:solidFill>
          <a:schemeClr val="tx1"/>
        </a:solidFill>
      </dgm:spPr>
      <dgm:t>
        <a:bodyPr/>
        <a:lstStyle/>
        <a:p>
          <a:r>
            <a:rPr lang="pt-PT">
              <a:solidFill>
                <a:schemeClr val="bg1"/>
              </a:solidFill>
            </a:rPr>
            <a:t>Critério</a:t>
          </a:r>
        </a:p>
        <a:p>
          <a:r>
            <a:rPr lang="pt-PT">
              <a:solidFill>
                <a:schemeClr val="bg1"/>
              </a:solidFill>
            </a:rPr>
            <a:t>Áreas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62B83604-067F-498C-8721-2D015A79D01F}" type="parTrans" cxnId="{E5E8C9E2-4222-40A6-9E58-48714D0697DA}">
      <dgm:prSet/>
      <dgm:spPr/>
      <dgm:t>
        <a:bodyPr/>
        <a:lstStyle/>
        <a:p>
          <a:endParaRPr lang="pt-PT"/>
        </a:p>
      </dgm:t>
    </dgm:pt>
    <dgm:pt modelId="{A9933D92-5FF2-45C0-B716-DECA74D3E748}" type="sibTrans" cxnId="{E5E8C9E2-4222-40A6-9E58-48714D0697DA}">
      <dgm:prSet/>
      <dgm:spPr/>
      <dgm:t>
        <a:bodyPr/>
        <a:lstStyle/>
        <a:p>
          <a:endParaRPr lang="pt-PT"/>
        </a:p>
      </dgm:t>
    </dgm:pt>
    <dgm:pt modelId="{7CA8C695-DC1B-4416-B511-7D2456132BBB}">
      <dgm:prSet/>
      <dgm:spPr>
        <a:solidFill>
          <a:schemeClr val="tx1"/>
        </a:solidFill>
      </dgm:spPr>
      <dgm:t>
        <a:bodyPr/>
        <a:lstStyle/>
        <a:p>
          <a:r>
            <a:rPr lang="pt-PT" b="1">
              <a:solidFill>
                <a:srgbClr val="FFC000"/>
              </a:solidFill>
            </a:rPr>
            <a:t>Calculo</a:t>
          </a:r>
        </a:p>
        <a:p>
          <a:r>
            <a:rPr lang="pt-PT" b="1">
              <a:solidFill>
                <a:srgbClr val="FFC000"/>
              </a:solidFill>
            </a:rPr>
            <a:t>Taxas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4"/>
          </dgm14:cNvPr>
        </a:ext>
      </dgm:extLst>
    </dgm:pt>
    <dgm:pt modelId="{51ABE6AC-93A5-4812-A180-1CAF1571BDD1}" type="parTrans" cxnId="{50BCADCF-0CFB-463C-8CBC-23D0F5A1A992}">
      <dgm:prSet/>
      <dgm:spPr/>
      <dgm:t>
        <a:bodyPr/>
        <a:lstStyle/>
        <a:p>
          <a:endParaRPr lang="pt-PT"/>
        </a:p>
      </dgm:t>
    </dgm:pt>
    <dgm:pt modelId="{83108223-E21A-48DC-881D-3248790D481D}" type="sibTrans" cxnId="{50BCADCF-0CFB-463C-8CBC-23D0F5A1A992}">
      <dgm:prSet/>
      <dgm:spPr/>
      <dgm:t>
        <a:bodyPr/>
        <a:lstStyle/>
        <a:p>
          <a:endParaRPr lang="pt-PT"/>
        </a:p>
      </dgm:t>
    </dgm:pt>
    <dgm:pt modelId="{C9E2D559-72A5-4481-9952-56C559DE70D8}" type="pres">
      <dgm:prSet presAssocID="{ACB515E6-6BB0-44D9-AD0C-041D464230F3}" presName="Name0" presStyleCnt="0">
        <dgm:presLayoutVars>
          <dgm:dir/>
          <dgm:resizeHandles val="exact"/>
        </dgm:presLayoutVars>
      </dgm:prSet>
      <dgm:spPr/>
    </dgm:pt>
    <dgm:pt modelId="{6740BF90-BD40-45A1-A21C-0A88BA17E580}" type="pres">
      <dgm:prSet presAssocID="{83C6EAA4-F301-49F0-8700-41E8649418C5}" presName="parTxOnly" presStyleLbl="node1" presStyleIdx="0" presStyleCnt="4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2FEC67CF-7E91-4CF6-961A-D46458DEEC12}" type="pres">
      <dgm:prSet presAssocID="{EDCCA96B-A6AC-485C-88FC-85BE0EFE4743}" presName="parSpace" presStyleCnt="0"/>
      <dgm:spPr/>
    </dgm:pt>
    <dgm:pt modelId="{FAB58EF1-379C-43D5-8F43-2FFDD6212DA3}" type="pres">
      <dgm:prSet presAssocID="{D5DDCE05-02DB-457D-979B-84B122859265}" presName="parTxOnly" presStyleLbl="node1" presStyleIdx="1" presStyleCnt="4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88DBD05F-B66C-42E4-A48B-5EEE161892E0}" type="pres">
      <dgm:prSet presAssocID="{E952E79A-ADCA-47D7-9AAF-E40B18884B5C}" presName="parSpace" presStyleCnt="0"/>
      <dgm:spPr/>
    </dgm:pt>
    <dgm:pt modelId="{A7D0AA70-10F1-4647-A166-B67CA893740C}" type="pres">
      <dgm:prSet presAssocID="{F5B6090C-2991-488E-842D-E2BE7E6E607D}" presName="parTxOnly" presStyleLbl="node1" presStyleIdx="2" presStyleCnt="4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E61E31C8-104B-4F75-B7D2-A2BABD21F196}" type="pres">
      <dgm:prSet presAssocID="{A9933D92-5FF2-45C0-B716-DECA74D3E748}" presName="parSpace" presStyleCnt="0"/>
      <dgm:spPr/>
    </dgm:pt>
    <dgm:pt modelId="{95DA8AF6-CBA0-49D6-92F8-BEF9D7820FCF}" type="pres">
      <dgm:prSet presAssocID="{7CA8C695-DC1B-4416-B511-7D2456132BBB}" presName="parTxOnly" presStyleLbl="node1" presStyleIdx="3" presStyleCnt="4" custLinFactNeighborX="79864" custLinFactNeighborY="15301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</dgm:ptLst>
  <dgm:cxnLst>
    <dgm:cxn modelId="{E5E8C9E2-4222-40A6-9E58-48714D0697DA}" srcId="{ACB515E6-6BB0-44D9-AD0C-041D464230F3}" destId="{F5B6090C-2991-488E-842D-E2BE7E6E607D}" srcOrd="2" destOrd="0" parTransId="{62B83604-067F-498C-8721-2D015A79D01F}" sibTransId="{A9933D92-5FF2-45C0-B716-DECA74D3E748}"/>
    <dgm:cxn modelId="{3B57C5BD-6692-494A-81F4-8913E06DCEB8}" type="presOf" srcId="{ACB515E6-6BB0-44D9-AD0C-041D464230F3}" destId="{C9E2D559-72A5-4481-9952-56C559DE70D8}" srcOrd="0" destOrd="0" presId="urn:microsoft.com/office/officeart/2005/8/layout/hChevron3"/>
    <dgm:cxn modelId="{C2068666-0EA4-4A9A-9FFD-C8AF2D5700D7}" srcId="{ACB515E6-6BB0-44D9-AD0C-041D464230F3}" destId="{83C6EAA4-F301-49F0-8700-41E8649418C5}" srcOrd="0" destOrd="0" parTransId="{F5F97D6E-25ED-49F2-9BF4-E24CD40062B4}" sibTransId="{EDCCA96B-A6AC-485C-88FC-85BE0EFE4743}"/>
    <dgm:cxn modelId="{43B1F3BF-CB2E-4E5E-8A65-569C4630C862}" type="presOf" srcId="{D5DDCE05-02DB-457D-979B-84B122859265}" destId="{FAB58EF1-379C-43D5-8F43-2FFDD6212DA3}" srcOrd="0" destOrd="0" presId="urn:microsoft.com/office/officeart/2005/8/layout/hChevron3"/>
    <dgm:cxn modelId="{23C58E1E-BB07-4D03-898C-F10A6D37F0CE}" type="presOf" srcId="{7CA8C695-DC1B-4416-B511-7D2456132BBB}" destId="{95DA8AF6-CBA0-49D6-92F8-BEF9D7820FCF}" srcOrd="0" destOrd="0" presId="urn:microsoft.com/office/officeart/2005/8/layout/hChevron3"/>
    <dgm:cxn modelId="{50BCADCF-0CFB-463C-8CBC-23D0F5A1A992}" srcId="{ACB515E6-6BB0-44D9-AD0C-041D464230F3}" destId="{7CA8C695-DC1B-4416-B511-7D2456132BBB}" srcOrd="3" destOrd="0" parTransId="{51ABE6AC-93A5-4812-A180-1CAF1571BDD1}" sibTransId="{83108223-E21A-48DC-881D-3248790D481D}"/>
    <dgm:cxn modelId="{BEE1FFA1-A68F-4CD7-BCA3-08EBB45A1826}" srcId="{ACB515E6-6BB0-44D9-AD0C-041D464230F3}" destId="{D5DDCE05-02DB-457D-979B-84B122859265}" srcOrd="1" destOrd="0" parTransId="{83407DAF-188C-40ED-8E2C-5A55ADCB0F72}" sibTransId="{E952E79A-ADCA-47D7-9AAF-E40B18884B5C}"/>
    <dgm:cxn modelId="{0F6F08B0-CEE5-41D4-A4C6-DC7F168736B9}" type="presOf" srcId="{F5B6090C-2991-488E-842D-E2BE7E6E607D}" destId="{A7D0AA70-10F1-4647-A166-B67CA893740C}" srcOrd="0" destOrd="0" presId="urn:microsoft.com/office/officeart/2005/8/layout/hChevron3"/>
    <dgm:cxn modelId="{5F7B5E29-E85C-4A95-941F-AEBAB580D08E}" type="presOf" srcId="{83C6EAA4-F301-49F0-8700-41E8649418C5}" destId="{6740BF90-BD40-45A1-A21C-0A88BA17E580}" srcOrd="0" destOrd="0" presId="urn:microsoft.com/office/officeart/2005/8/layout/hChevron3"/>
    <dgm:cxn modelId="{993CE999-86F4-4983-AF5F-D9F11E20989E}" type="presParOf" srcId="{C9E2D559-72A5-4481-9952-56C559DE70D8}" destId="{6740BF90-BD40-45A1-A21C-0A88BA17E580}" srcOrd="0" destOrd="0" presId="urn:microsoft.com/office/officeart/2005/8/layout/hChevron3"/>
    <dgm:cxn modelId="{D2370B92-C176-4921-8206-B16B3002AC17}" type="presParOf" srcId="{C9E2D559-72A5-4481-9952-56C559DE70D8}" destId="{2FEC67CF-7E91-4CF6-961A-D46458DEEC12}" srcOrd="1" destOrd="0" presId="urn:microsoft.com/office/officeart/2005/8/layout/hChevron3"/>
    <dgm:cxn modelId="{399E690A-2683-467B-AEBA-DC5C9A58A902}" type="presParOf" srcId="{C9E2D559-72A5-4481-9952-56C559DE70D8}" destId="{FAB58EF1-379C-43D5-8F43-2FFDD6212DA3}" srcOrd="2" destOrd="0" presId="urn:microsoft.com/office/officeart/2005/8/layout/hChevron3"/>
    <dgm:cxn modelId="{17222129-3B77-4375-9AD1-00BDD617DEF2}" type="presParOf" srcId="{C9E2D559-72A5-4481-9952-56C559DE70D8}" destId="{88DBD05F-B66C-42E4-A48B-5EEE161892E0}" srcOrd="3" destOrd="0" presId="urn:microsoft.com/office/officeart/2005/8/layout/hChevron3"/>
    <dgm:cxn modelId="{0E90CC0E-C349-4107-BF6F-E21805445385}" type="presParOf" srcId="{C9E2D559-72A5-4481-9952-56C559DE70D8}" destId="{A7D0AA70-10F1-4647-A166-B67CA893740C}" srcOrd="4" destOrd="0" presId="urn:microsoft.com/office/officeart/2005/8/layout/hChevron3"/>
    <dgm:cxn modelId="{2C50BB39-CE43-40CF-B0A4-AE0AE825487E}" type="presParOf" srcId="{C9E2D559-72A5-4481-9952-56C559DE70D8}" destId="{E61E31C8-104B-4F75-B7D2-A2BABD21F196}" srcOrd="5" destOrd="0" presId="urn:microsoft.com/office/officeart/2005/8/layout/hChevron3"/>
    <dgm:cxn modelId="{F1C38E76-D6EB-4A85-AB3C-C40A541276AE}" type="presParOf" srcId="{C9E2D559-72A5-4481-9952-56C559DE70D8}" destId="{95DA8AF6-CBA0-49D6-92F8-BEF9D7820FCF}" srcOrd="6" destOrd="0" presId="urn:microsoft.com/office/officeart/2005/8/layout/hChevron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740BF90-BD40-45A1-A21C-0A88BA17E580}">
      <dsp:nvSpPr>
        <dsp:cNvPr id="0" name=""/>
        <dsp:cNvSpPr/>
      </dsp:nvSpPr>
      <dsp:spPr>
        <a:xfrm>
          <a:off x="2157" y="2915"/>
          <a:ext cx="2164267" cy="865707"/>
        </a:xfrm>
        <a:prstGeom prst="homePlate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6680" tIns="53340" rIns="26670" bIns="5334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b="1" kern="1200">
              <a:solidFill>
                <a:srgbClr val="FFC000"/>
              </a:solidFill>
            </a:rPr>
            <a:t>Introdução</a:t>
          </a:r>
        </a:p>
      </dsp:txBody>
      <dsp:txXfrm>
        <a:off x="2157" y="2915"/>
        <a:ext cx="1947840" cy="865707"/>
      </dsp:txXfrm>
    </dsp:sp>
    <dsp:sp modelId="{FAB58EF1-379C-43D5-8F43-2FFDD6212DA3}">
      <dsp:nvSpPr>
        <dsp:cNvPr id="0" name=""/>
        <dsp:cNvSpPr/>
      </dsp:nvSpPr>
      <dsp:spPr>
        <a:xfrm>
          <a:off x="1733571" y="2915"/>
          <a:ext cx="2164267" cy="865707"/>
        </a:xfrm>
        <a:prstGeom prst="chevron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0010" tIns="53340" rIns="26670" bIns="5334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kern="1200">
              <a:solidFill>
                <a:schemeClr val="bg1"/>
              </a:solidFill>
            </a:rPr>
            <a:t>Critério</a:t>
          </a:r>
        </a:p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kern="1200">
              <a:solidFill>
                <a:schemeClr val="bg1"/>
              </a:solidFill>
            </a:rPr>
            <a:t>Localização</a:t>
          </a:r>
        </a:p>
      </dsp:txBody>
      <dsp:txXfrm>
        <a:off x="2166425" y="2915"/>
        <a:ext cx="1298560" cy="865707"/>
      </dsp:txXfrm>
    </dsp:sp>
    <dsp:sp modelId="{A7D0AA70-10F1-4647-A166-B67CA893740C}">
      <dsp:nvSpPr>
        <dsp:cNvPr id="0" name=""/>
        <dsp:cNvSpPr/>
      </dsp:nvSpPr>
      <dsp:spPr>
        <a:xfrm>
          <a:off x="3464985" y="2915"/>
          <a:ext cx="2164267" cy="865707"/>
        </a:xfrm>
        <a:prstGeom prst="chevron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0010" tIns="53340" rIns="26670" bIns="5334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kern="1200">
              <a:solidFill>
                <a:schemeClr val="bg1"/>
              </a:solidFill>
            </a:rPr>
            <a:t>Critério</a:t>
          </a:r>
        </a:p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kern="1200">
              <a:solidFill>
                <a:schemeClr val="bg1"/>
              </a:solidFill>
            </a:rPr>
            <a:t>Áreas</a:t>
          </a:r>
        </a:p>
      </dsp:txBody>
      <dsp:txXfrm>
        <a:off x="3897839" y="2915"/>
        <a:ext cx="1298560" cy="865707"/>
      </dsp:txXfrm>
    </dsp:sp>
    <dsp:sp modelId="{95DA8AF6-CBA0-49D6-92F8-BEF9D7820FCF}">
      <dsp:nvSpPr>
        <dsp:cNvPr id="0" name=""/>
        <dsp:cNvSpPr/>
      </dsp:nvSpPr>
      <dsp:spPr>
        <a:xfrm>
          <a:off x="5198557" y="5831"/>
          <a:ext cx="2164267" cy="865707"/>
        </a:xfrm>
        <a:prstGeom prst="chevron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0010" tIns="53340" rIns="26670" bIns="5334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kern="1200">
              <a:solidFill>
                <a:schemeClr val="bg1"/>
              </a:solidFill>
            </a:rPr>
            <a:t>Calculo</a:t>
          </a:r>
        </a:p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kern="1200">
              <a:solidFill>
                <a:schemeClr val="bg1"/>
              </a:solidFill>
            </a:rPr>
            <a:t>Taxas</a:t>
          </a:r>
        </a:p>
      </dsp:txBody>
      <dsp:txXfrm>
        <a:off x="5631411" y="5831"/>
        <a:ext cx="1298560" cy="865707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740BF90-BD40-45A1-A21C-0A88BA17E580}">
      <dsp:nvSpPr>
        <dsp:cNvPr id="0" name=""/>
        <dsp:cNvSpPr/>
      </dsp:nvSpPr>
      <dsp:spPr>
        <a:xfrm>
          <a:off x="2198" y="0"/>
          <a:ext cx="2206265" cy="871539"/>
        </a:xfrm>
        <a:prstGeom prst="homePlate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6680" tIns="53340" rIns="26670" bIns="5334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b="0" kern="1200">
              <a:solidFill>
                <a:schemeClr val="bg1"/>
              </a:solidFill>
            </a:rPr>
            <a:t>Introdução</a:t>
          </a:r>
        </a:p>
      </dsp:txBody>
      <dsp:txXfrm>
        <a:off x="2198" y="0"/>
        <a:ext cx="1988380" cy="871539"/>
      </dsp:txXfrm>
    </dsp:sp>
    <dsp:sp modelId="{FAB58EF1-379C-43D5-8F43-2FFDD6212DA3}">
      <dsp:nvSpPr>
        <dsp:cNvPr id="0" name=""/>
        <dsp:cNvSpPr/>
      </dsp:nvSpPr>
      <dsp:spPr>
        <a:xfrm>
          <a:off x="1767211" y="0"/>
          <a:ext cx="2206265" cy="871539"/>
        </a:xfrm>
        <a:prstGeom prst="chevron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0010" tIns="53340" rIns="26670" bIns="5334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b="1" kern="1200">
              <a:solidFill>
                <a:srgbClr val="FFC000"/>
              </a:solidFill>
            </a:rPr>
            <a:t>Critério</a:t>
          </a:r>
        </a:p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b="1" kern="1200">
              <a:solidFill>
                <a:srgbClr val="FFC000"/>
              </a:solidFill>
            </a:rPr>
            <a:t>Localização</a:t>
          </a:r>
        </a:p>
      </dsp:txBody>
      <dsp:txXfrm>
        <a:off x="2202981" y="0"/>
        <a:ext cx="1334726" cy="871539"/>
      </dsp:txXfrm>
    </dsp:sp>
    <dsp:sp modelId="{A7D0AA70-10F1-4647-A166-B67CA893740C}">
      <dsp:nvSpPr>
        <dsp:cNvPr id="0" name=""/>
        <dsp:cNvSpPr/>
      </dsp:nvSpPr>
      <dsp:spPr>
        <a:xfrm>
          <a:off x="3532223" y="0"/>
          <a:ext cx="2206265" cy="871539"/>
        </a:xfrm>
        <a:prstGeom prst="chevron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0010" tIns="53340" rIns="26670" bIns="5334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kern="1200">
              <a:solidFill>
                <a:schemeClr val="bg1"/>
              </a:solidFill>
            </a:rPr>
            <a:t>Critério</a:t>
          </a:r>
        </a:p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kern="1200">
              <a:solidFill>
                <a:schemeClr val="bg1"/>
              </a:solidFill>
            </a:rPr>
            <a:t>Áreas</a:t>
          </a:r>
        </a:p>
      </dsp:txBody>
      <dsp:txXfrm>
        <a:off x="3967993" y="0"/>
        <a:ext cx="1334726" cy="871539"/>
      </dsp:txXfrm>
    </dsp:sp>
    <dsp:sp modelId="{95DA8AF6-CBA0-49D6-92F8-BEF9D7820FCF}">
      <dsp:nvSpPr>
        <dsp:cNvPr id="0" name=""/>
        <dsp:cNvSpPr/>
      </dsp:nvSpPr>
      <dsp:spPr>
        <a:xfrm>
          <a:off x="5299434" y="0"/>
          <a:ext cx="2206265" cy="871539"/>
        </a:xfrm>
        <a:prstGeom prst="chevron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0010" tIns="53340" rIns="26670" bIns="5334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kern="1200">
              <a:solidFill>
                <a:schemeClr val="bg1"/>
              </a:solidFill>
            </a:rPr>
            <a:t>Calculo</a:t>
          </a:r>
        </a:p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kern="1200">
              <a:solidFill>
                <a:schemeClr val="bg1"/>
              </a:solidFill>
            </a:rPr>
            <a:t>Taxas</a:t>
          </a:r>
        </a:p>
      </dsp:txBody>
      <dsp:txXfrm>
        <a:off x="5735204" y="0"/>
        <a:ext cx="1334726" cy="871539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740BF90-BD40-45A1-A21C-0A88BA17E580}">
      <dsp:nvSpPr>
        <dsp:cNvPr id="0" name=""/>
        <dsp:cNvSpPr/>
      </dsp:nvSpPr>
      <dsp:spPr>
        <a:xfrm>
          <a:off x="2137" y="6835"/>
          <a:ext cx="2144669" cy="857867"/>
        </a:xfrm>
        <a:prstGeom prst="homePlate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6680" tIns="53340" rIns="26670" bIns="5334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b="0" kern="1200">
              <a:solidFill>
                <a:schemeClr val="bg1"/>
              </a:solidFill>
            </a:rPr>
            <a:t>Introdução</a:t>
          </a:r>
        </a:p>
      </dsp:txBody>
      <dsp:txXfrm>
        <a:off x="2137" y="6835"/>
        <a:ext cx="1930202" cy="857867"/>
      </dsp:txXfrm>
    </dsp:sp>
    <dsp:sp modelId="{FAB58EF1-379C-43D5-8F43-2FFDD6212DA3}">
      <dsp:nvSpPr>
        <dsp:cNvPr id="0" name=""/>
        <dsp:cNvSpPr/>
      </dsp:nvSpPr>
      <dsp:spPr>
        <a:xfrm>
          <a:off x="1717872" y="6835"/>
          <a:ext cx="2144669" cy="857867"/>
        </a:xfrm>
        <a:prstGeom prst="chevron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0010" tIns="53340" rIns="26670" bIns="5334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kern="1200">
              <a:solidFill>
                <a:schemeClr val="bg1"/>
              </a:solidFill>
            </a:rPr>
            <a:t>Critério</a:t>
          </a:r>
        </a:p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kern="1200">
              <a:solidFill>
                <a:schemeClr val="bg1"/>
              </a:solidFill>
            </a:rPr>
            <a:t>Localização</a:t>
          </a:r>
        </a:p>
      </dsp:txBody>
      <dsp:txXfrm>
        <a:off x="2146806" y="6835"/>
        <a:ext cx="1286802" cy="857867"/>
      </dsp:txXfrm>
    </dsp:sp>
    <dsp:sp modelId="{A7D0AA70-10F1-4647-A166-B67CA893740C}">
      <dsp:nvSpPr>
        <dsp:cNvPr id="0" name=""/>
        <dsp:cNvSpPr/>
      </dsp:nvSpPr>
      <dsp:spPr>
        <a:xfrm>
          <a:off x="3433608" y="6835"/>
          <a:ext cx="2144669" cy="857867"/>
        </a:xfrm>
        <a:prstGeom prst="chevron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0010" tIns="53340" rIns="26670" bIns="5334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b="1" kern="1200">
              <a:solidFill>
                <a:srgbClr val="FFC000"/>
              </a:solidFill>
            </a:rPr>
            <a:t>Critério</a:t>
          </a:r>
        </a:p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b="1" kern="1200">
              <a:solidFill>
                <a:srgbClr val="FFC000"/>
              </a:solidFill>
            </a:rPr>
            <a:t>Áreas</a:t>
          </a:r>
        </a:p>
      </dsp:txBody>
      <dsp:txXfrm>
        <a:off x="3862542" y="6835"/>
        <a:ext cx="1286802" cy="857867"/>
      </dsp:txXfrm>
    </dsp:sp>
    <dsp:sp modelId="{95DA8AF6-CBA0-49D6-92F8-BEF9D7820FCF}">
      <dsp:nvSpPr>
        <dsp:cNvPr id="0" name=""/>
        <dsp:cNvSpPr/>
      </dsp:nvSpPr>
      <dsp:spPr>
        <a:xfrm>
          <a:off x="5151480" y="13671"/>
          <a:ext cx="2144669" cy="857867"/>
        </a:xfrm>
        <a:prstGeom prst="chevron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0010" tIns="53340" rIns="26670" bIns="5334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kern="1200">
              <a:solidFill>
                <a:schemeClr val="bg1"/>
              </a:solidFill>
            </a:rPr>
            <a:t>Calculo</a:t>
          </a:r>
        </a:p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kern="1200">
              <a:solidFill>
                <a:schemeClr val="bg1"/>
              </a:solidFill>
            </a:rPr>
            <a:t>Taxas</a:t>
          </a:r>
        </a:p>
      </dsp:txBody>
      <dsp:txXfrm>
        <a:off x="5580414" y="13671"/>
        <a:ext cx="1286802" cy="857867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740BF90-BD40-45A1-A21C-0A88BA17E580}">
      <dsp:nvSpPr>
        <dsp:cNvPr id="0" name=""/>
        <dsp:cNvSpPr/>
      </dsp:nvSpPr>
      <dsp:spPr>
        <a:xfrm>
          <a:off x="2447" y="0"/>
          <a:ext cx="2455450" cy="871539"/>
        </a:xfrm>
        <a:prstGeom prst="homePlate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7348" tIns="58674" rIns="29337" bIns="58674" numCol="1" spcCol="1270" anchor="ctr" anchorCtr="0">
          <a:noAutofit/>
        </a:bodyPr>
        <a:lstStyle/>
        <a:p>
          <a:pPr lvl="0" algn="ctr" defTabSz="9779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200" b="0" kern="1200">
              <a:solidFill>
                <a:schemeClr val="bg1"/>
              </a:solidFill>
            </a:rPr>
            <a:t>Introdução</a:t>
          </a:r>
        </a:p>
      </dsp:txBody>
      <dsp:txXfrm>
        <a:off x="2447" y="0"/>
        <a:ext cx="2237565" cy="871539"/>
      </dsp:txXfrm>
    </dsp:sp>
    <dsp:sp modelId="{FAB58EF1-379C-43D5-8F43-2FFDD6212DA3}">
      <dsp:nvSpPr>
        <dsp:cNvPr id="0" name=""/>
        <dsp:cNvSpPr/>
      </dsp:nvSpPr>
      <dsp:spPr>
        <a:xfrm>
          <a:off x="1966807" y="0"/>
          <a:ext cx="2455450" cy="871539"/>
        </a:xfrm>
        <a:prstGeom prst="chevron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011" tIns="58674" rIns="29337" bIns="58674" numCol="1" spcCol="1270" anchor="ctr" anchorCtr="0">
          <a:noAutofit/>
        </a:bodyPr>
        <a:lstStyle/>
        <a:p>
          <a:pPr lvl="0" algn="ctr" defTabSz="9779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200" kern="1200">
              <a:solidFill>
                <a:schemeClr val="bg1"/>
              </a:solidFill>
            </a:rPr>
            <a:t>Critério</a:t>
          </a:r>
        </a:p>
        <a:p>
          <a:pPr lvl="0" algn="ctr" defTabSz="9779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200" kern="1200">
              <a:solidFill>
                <a:schemeClr val="bg1"/>
              </a:solidFill>
            </a:rPr>
            <a:t>Localização</a:t>
          </a:r>
        </a:p>
      </dsp:txBody>
      <dsp:txXfrm>
        <a:off x="2402577" y="0"/>
        <a:ext cx="1583911" cy="871539"/>
      </dsp:txXfrm>
    </dsp:sp>
    <dsp:sp modelId="{A7D0AA70-10F1-4647-A166-B67CA893740C}">
      <dsp:nvSpPr>
        <dsp:cNvPr id="0" name=""/>
        <dsp:cNvSpPr/>
      </dsp:nvSpPr>
      <dsp:spPr>
        <a:xfrm>
          <a:off x="3931167" y="0"/>
          <a:ext cx="2455450" cy="871539"/>
        </a:xfrm>
        <a:prstGeom prst="chevron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011" tIns="58674" rIns="29337" bIns="58674" numCol="1" spcCol="1270" anchor="ctr" anchorCtr="0">
          <a:noAutofit/>
        </a:bodyPr>
        <a:lstStyle/>
        <a:p>
          <a:pPr lvl="0" algn="ctr" defTabSz="9779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200" kern="1200">
              <a:solidFill>
                <a:schemeClr val="bg1"/>
              </a:solidFill>
            </a:rPr>
            <a:t>Critério</a:t>
          </a:r>
        </a:p>
        <a:p>
          <a:pPr lvl="0" algn="ctr" defTabSz="9779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200" kern="1200">
              <a:solidFill>
                <a:schemeClr val="bg1"/>
              </a:solidFill>
            </a:rPr>
            <a:t>Áreas</a:t>
          </a:r>
        </a:p>
      </dsp:txBody>
      <dsp:txXfrm>
        <a:off x="4366937" y="0"/>
        <a:ext cx="1583911" cy="871539"/>
      </dsp:txXfrm>
    </dsp:sp>
    <dsp:sp modelId="{95DA8AF6-CBA0-49D6-92F8-BEF9D7820FCF}">
      <dsp:nvSpPr>
        <dsp:cNvPr id="0" name=""/>
        <dsp:cNvSpPr/>
      </dsp:nvSpPr>
      <dsp:spPr>
        <a:xfrm>
          <a:off x="5897974" y="0"/>
          <a:ext cx="2455450" cy="871539"/>
        </a:xfrm>
        <a:prstGeom prst="chevron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011" tIns="58674" rIns="29337" bIns="58674" numCol="1" spcCol="1270" anchor="ctr" anchorCtr="0">
          <a:noAutofit/>
        </a:bodyPr>
        <a:lstStyle/>
        <a:p>
          <a:pPr lvl="0" algn="ctr" defTabSz="9779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200" b="1" kern="1200">
              <a:solidFill>
                <a:srgbClr val="FFC000"/>
              </a:solidFill>
            </a:rPr>
            <a:t>Calculo</a:t>
          </a:r>
        </a:p>
        <a:p>
          <a:pPr lvl="0" algn="ctr" defTabSz="9779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200" b="1" kern="1200">
              <a:solidFill>
                <a:srgbClr val="FFC000"/>
              </a:solidFill>
            </a:rPr>
            <a:t>Taxas</a:t>
          </a:r>
        </a:p>
      </dsp:txBody>
      <dsp:txXfrm>
        <a:off x="6333744" y="0"/>
        <a:ext cx="1583911" cy="871539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Chevron3">
  <dgm:title val=""/>
  <dgm:desc val=""/>
  <dgm:catLst>
    <dgm:cat type="process" pri="10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func="maxDepth" op="gte" val="2">
        <dgm:constrLst>
          <dgm:constr type="w" for="ch" forName="parAndChTx" refType="w"/>
          <dgm:constr type="primFontSz" for="ch" ptType="node" op="equ"/>
          <dgm:constr type="w" for="ch" forName="parAndChSpace" refType="w" refFor="ch" refForName="parAndChTx" fact="-0.2"/>
          <dgm:constr type="w" for="ch" ptType="sibTrans" op="equ"/>
        </dgm:constrLst>
        <dgm:ruleLst/>
        <dgm:forEach name="Name6" axis="ch" ptType="node">
          <dgm:layoutNode name="parAndChTx">
            <dgm:varLst>
              <dgm:bulletEnabled val="1"/>
            </dgm:varLst>
            <dgm:alg type="tx"/>
            <dgm:choose name="Name7">
              <dgm:if name="Name8" func="var" arg="dir" op="equ" val="norm">
                <dgm:choose name="Name9">
                  <dgm:if name="Name10" axis="self" ptType="node" func="pos" op="equ" val="1">
                    <dgm:shape xmlns:r="http://schemas.openxmlformats.org/officeDocument/2006/relationships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4"/>
                    </dgm:constrLst>
                  </dgm:if>
                  <dgm:else name="Name11">
                    <dgm:shape xmlns:r="http://schemas.openxmlformats.org/officeDocument/2006/relationships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if>
              <dgm:else name="Name12">
                <dgm:choose name="Name13">
                  <dgm:if name="Name14" axis="self" ptType="node" func="pos" op="equ" val="1">
                    <dgm:shape xmlns:r="http://schemas.openxmlformats.org/officeDocument/2006/relationships" rot="180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4"/>
                      <dgm:constr type="rMarg" refType="w" fact="0.1"/>
                    </dgm:constrLst>
                  </dgm:if>
                  <dgm:else name="Name15">
                    <dgm:shape xmlns:r="http://schemas.openxmlformats.org/officeDocument/2006/relationships" rot="180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16" axis="followSib" ptType="sibTrans" cnt="1">
            <dgm:layoutNode name="parAndCh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17">
        <dgm:constrLst>
          <dgm:constr type="w" for="ch" forName="parTxOnly" refType="w"/>
          <dgm:constr type="primFontSz" for="ch" ptType="node" op="equ"/>
          <dgm:constr type="w" for="ch" forName="parSpace" refType="w" refFor="ch" refForName="parTxOnly" fact="-0.2"/>
          <dgm:constr type="w" for="ch" ptType="sibTrans" op="equ"/>
        </dgm:constrLst>
        <dgm:ruleLst/>
        <dgm:forEach name="Name18" axis="ch" ptType="node">
          <dgm:layoutNode name="parTxOnly">
            <dgm:varLst>
              <dgm:bulletEnabled val="1"/>
            </dgm:varLst>
            <dgm:alg type="tx"/>
            <dgm:presOf axis="desOrSelf" ptType="node"/>
            <dgm:choose name="Name19">
              <dgm:if name="Name20" func="var" arg="dir" op="equ" val="norm">
                <dgm:choose name="Name21">
                  <dgm:if name="Name22" axis="self" ptType="node" func="pos" op="equ" val="1">
                    <dgm:shape xmlns:r="http://schemas.openxmlformats.org/officeDocument/2006/relationships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42"/>
                      <dgm:constr type="rMarg" refType="primFontSz" fact="0.105"/>
                    </dgm:constrLst>
                  </dgm:if>
                  <dgm:else name="Name23">
                    <dgm:shape xmlns:r="http://schemas.openxmlformats.org/officeDocument/2006/relationships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315"/>
                      <dgm:constr type="rMarg" refType="primFontSz" fact="0.105"/>
                    </dgm:constrLst>
                  </dgm:else>
                </dgm:choose>
              </dgm:if>
              <dgm:else name="Name24">
                <dgm:choose name="Name25">
                  <dgm:if name="Name26" axis="self" ptType="node" func="pos" op="equ" val="1">
                    <dgm:shape xmlns:r="http://schemas.openxmlformats.org/officeDocument/2006/relationships" rot="180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42"/>
                    </dgm:constrLst>
                  </dgm:if>
                  <dgm:else name="Name27">
                    <dgm:shape xmlns:r="http://schemas.openxmlformats.org/officeDocument/2006/relationships" rot="180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315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hChevron3">
  <dgm:title val=""/>
  <dgm:desc val=""/>
  <dgm:catLst>
    <dgm:cat type="process" pri="10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func="maxDepth" op="gte" val="2">
        <dgm:constrLst>
          <dgm:constr type="w" for="ch" forName="parAndChTx" refType="w"/>
          <dgm:constr type="primFontSz" for="ch" ptType="node" op="equ"/>
          <dgm:constr type="w" for="ch" forName="parAndChSpace" refType="w" refFor="ch" refForName="parAndChTx" fact="-0.2"/>
          <dgm:constr type="w" for="ch" ptType="sibTrans" op="equ"/>
        </dgm:constrLst>
        <dgm:ruleLst/>
        <dgm:forEach name="Name6" axis="ch" ptType="node">
          <dgm:layoutNode name="parAndChTx">
            <dgm:varLst>
              <dgm:bulletEnabled val="1"/>
            </dgm:varLst>
            <dgm:alg type="tx"/>
            <dgm:choose name="Name7">
              <dgm:if name="Name8" func="var" arg="dir" op="equ" val="norm">
                <dgm:choose name="Name9">
                  <dgm:if name="Name10" axis="self" ptType="node" func="pos" op="equ" val="1">
                    <dgm:shape xmlns:r="http://schemas.openxmlformats.org/officeDocument/2006/relationships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4"/>
                    </dgm:constrLst>
                  </dgm:if>
                  <dgm:else name="Name11">
                    <dgm:shape xmlns:r="http://schemas.openxmlformats.org/officeDocument/2006/relationships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if>
              <dgm:else name="Name12">
                <dgm:choose name="Name13">
                  <dgm:if name="Name14" axis="self" ptType="node" func="pos" op="equ" val="1">
                    <dgm:shape xmlns:r="http://schemas.openxmlformats.org/officeDocument/2006/relationships" rot="180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4"/>
                      <dgm:constr type="rMarg" refType="w" fact="0.1"/>
                    </dgm:constrLst>
                  </dgm:if>
                  <dgm:else name="Name15">
                    <dgm:shape xmlns:r="http://schemas.openxmlformats.org/officeDocument/2006/relationships" rot="180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16" axis="followSib" ptType="sibTrans" cnt="1">
            <dgm:layoutNode name="parAndCh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17">
        <dgm:constrLst>
          <dgm:constr type="w" for="ch" forName="parTxOnly" refType="w"/>
          <dgm:constr type="primFontSz" for="ch" ptType="node" op="equ"/>
          <dgm:constr type="w" for="ch" forName="parSpace" refType="w" refFor="ch" refForName="parTxOnly" fact="-0.2"/>
          <dgm:constr type="w" for="ch" ptType="sibTrans" op="equ"/>
        </dgm:constrLst>
        <dgm:ruleLst/>
        <dgm:forEach name="Name18" axis="ch" ptType="node">
          <dgm:layoutNode name="parTxOnly">
            <dgm:varLst>
              <dgm:bulletEnabled val="1"/>
            </dgm:varLst>
            <dgm:alg type="tx"/>
            <dgm:presOf axis="desOrSelf" ptType="node"/>
            <dgm:choose name="Name19">
              <dgm:if name="Name20" func="var" arg="dir" op="equ" val="norm">
                <dgm:choose name="Name21">
                  <dgm:if name="Name22" axis="self" ptType="node" func="pos" op="equ" val="1">
                    <dgm:shape xmlns:r="http://schemas.openxmlformats.org/officeDocument/2006/relationships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42"/>
                      <dgm:constr type="rMarg" refType="primFontSz" fact="0.105"/>
                    </dgm:constrLst>
                  </dgm:if>
                  <dgm:else name="Name23">
                    <dgm:shape xmlns:r="http://schemas.openxmlformats.org/officeDocument/2006/relationships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315"/>
                      <dgm:constr type="rMarg" refType="primFontSz" fact="0.105"/>
                    </dgm:constrLst>
                  </dgm:else>
                </dgm:choose>
              </dgm:if>
              <dgm:else name="Name24">
                <dgm:choose name="Name25">
                  <dgm:if name="Name26" axis="self" ptType="node" func="pos" op="equ" val="1">
                    <dgm:shape xmlns:r="http://schemas.openxmlformats.org/officeDocument/2006/relationships" rot="180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42"/>
                    </dgm:constrLst>
                  </dgm:if>
                  <dgm:else name="Name27">
                    <dgm:shape xmlns:r="http://schemas.openxmlformats.org/officeDocument/2006/relationships" rot="180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315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hChevron3">
  <dgm:title val=""/>
  <dgm:desc val=""/>
  <dgm:catLst>
    <dgm:cat type="process" pri="10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func="maxDepth" op="gte" val="2">
        <dgm:constrLst>
          <dgm:constr type="w" for="ch" forName="parAndChTx" refType="w"/>
          <dgm:constr type="primFontSz" for="ch" ptType="node" op="equ"/>
          <dgm:constr type="w" for="ch" forName="parAndChSpace" refType="w" refFor="ch" refForName="parAndChTx" fact="-0.2"/>
          <dgm:constr type="w" for="ch" ptType="sibTrans" op="equ"/>
        </dgm:constrLst>
        <dgm:ruleLst/>
        <dgm:forEach name="Name6" axis="ch" ptType="node">
          <dgm:layoutNode name="parAndChTx">
            <dgm:varLst>
              <dgm:bulletEnabled val="1"/>
            </dgm:varLst>
            <dgm:alg type="tx"/>
            <dgm:choose name="Name7">
              <dgm:if name="Name8" func="var" arg="dir" op="equ" val="norm">
                <dgm:choose name="Name9">
                  <dgm:if name="Name10" axis="self" ptType="node" func="pos" op="equ" val="1">
                    <dgm:shape xmlns:r="http://schemas.openxmlformats.org/officeDocument/2006/relationships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4"/>
                    </dgm:constrLst>
                  </dgm:if>
                  <dgm:else name="Name11">
                    <dgm:shape xmlns:r="http://schemas.openxmlformats.org/officeDocument/2006/relationships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if>
              <dgm:else name="Name12">
                <dgm:choose name="Name13">
                  <dgm:if name="Name14" axis="self" ptType="node" func="pos" op="equ" val="1">
                    <dgm:shape xmlns:r="http://schemas.openxmlformats.org/officeDocument/2006/relationships" rot="180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4"/>
                      <dgm:constr type="rMarg" refType="w" fact="0.1"/>
                    </dgm:constrLst>
                  </dgm:if>
                  <dgm:else name="Name15">
                    <dgm:shape xmlns:r="http://schemas.openxmlformats.org/officeDocument/2006/relationships" rot="180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16" axis="followSib" ptType="sibTrans" cnt="1">
            <dgm:layoutNode name="parAndCh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17">
        <dgm:constrLst>
          <dgm:constr type="w" for="ch" forName="parTxOnly" refType="w"/>
          <dgm:constr type="primFontSz" for="ch" ptType="node" op="equ"/>
          <dgm:constr type="w" for="ch" forName="parSpace" refType="w" refFor="ch" refForName="parTxOnly" fact="-0.2"/>
          <dgm:constr type="w" for="ch" ptType="sibTrans" op="equ"/>
        </dgm:constrLst>
        <dgm:ruleLst/>
        <dgm:forEach name="Name18" axis="ch" ptType="node">
          <dgm:layoutNode name="parTxOnly">
            <dgm:varLst>
              <dgm:bulletEnabled val="1"/>
            </dgm:varLst>
            <dgm:alg type="tx"/>
            <dgm:presOf axis="desOrSelf" ptType="node"/>
            <dgm:choose name="Name19">
              <dgm:if name="Name20" func="var" arg="dir" op="equ" val="norm">
                <dgm:choose name="Name21">
                  <dgm:if name="Name22" axis="self" ptType="node" func="pos" op="equ" val="1">
                    <dgm:shape xmlns:r="http://schemas.openxmlformats.org/officeDocument/2006/relationships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42"/>
                      <dgm:constr type="rMarg" refType="primFontSz" fact="0.105"/>
                    </dgm:constrLst>
                  </dgm:if>
                  <dgm:else name="Name23">
                    <dgm:shape xmlns:r="http://schemas.openxmlformats.org/officeDocument/2006/relationships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315"/>
                      <dgm:constr type="rMarg" refType="primFontSz" fact="0.105"/>
                    </dgm:constrLst>
                  </dgm:else>
                </dgm:choose>
              </dgm:if>
              <dgm:else name="Name24">
                <dgm:choose name="Name25">
                  <dgm:if name="Name26" axis="self" ptType="node" func="pos" op="equ" val="1">
                    <dgm:shape xmlns:r="http://schemas.openxmlformats.org/officeDocument/2006/relationships" rot="180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42"/>
                    </dgm:constrLst>
                  </dgm:if>
                  <dgm:else name="Name27">
                    <dgm:shape xmlns:r="http://schemas.openxmlformats.org/officeDocument/2006/relationships" rot="180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315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hChevron3">
  <dgm:title val=""/>
  <dgm:desc val=""/>
  <dgm:catLst>
    <dgm:cat type="process" pri="10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func="maxDepth" op="gte" val="2">
        <dgm:constrLst>
          <dgm:constr type="w" for="ch" forName="parAndChTx" refType="w"/>
          <dgm:constr type="primFontSz" for="ch" ptType="node" op="equ"/>
          <dgm:constr type="w" for="ch" forName="parAndChSpace" refType="w" refFor="ch" refForName="parAndChTx" fact="-0.2"/>
          <dgm:constr type="w" for="ch" ptType="sibTrans" op="equ"/>
        </dgm:constrLst>
        <dgm:ruleLst/>
        <dgm:forEach name="Name6" axis="ch" ptType="node">
          <dgm:layoutNode name="parAndChTx">
            <dgm:varLst>
              <dgm:bulletEnabled val="1"/>
            </dgm:varLst>
            <dgm:alg type="tx"/>
            <dgm:choose name="Name7">
              <dgm:if name="Name8" func="var" arg="dir" op="equ" val="norm">
                <dgm:choose name="Name9">
                  <dgm:if name="Name10" axis="self" ptType="node" func="pos" op="equ" val="1">
                    <dgm:shape xmlns:r="http://schemas.openxmlformats.org/officeDocument/2006/relationships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4"/>
                    </dgm:constrLst>
                  </dgm:if>
                  <dgm:else name="Name11">
                    <dgm:shape xmlns:r="http://schemas.openxmlformats.org/officeDocument/2006/relationships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if>
              <dgm:else name="Name12">
                <dgm:choose name="Name13">
                  <dgm:if name="Name14" axis="self" ptType="node" func="pos" op="equ" val="1">
                    <dgm:shape xmlns:r="http://schemas.openxmlformats.org/officeDocument/2006/relationships" rot="180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4"/>
                      <dgm:constr type="rMarg" refType="w" fact="0.1"/>
                    </dgm:constrLst>
                  </dgm:if>
                  <dgm:else name="Name15">
                    <dgm:shape xmlns:r="http://schemas.openxmlformats.org/officeDocument/2006/relationships" rot="180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16" axis="followSib" ptType="sibTrans" cnt="1">
            <dgm:layoutNode name="parAndCh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17">
        <dgm:constrLst>
          <dgm:constr type="w" for="ch" forName="parTxOnly" refType="w"/>
          <dgm:constr type="primFontSz" for="ch" ptType="node" op="equ"/>
          <dgm:constr type="w" for="ch" forName="parSpace" refType="w" refFor="ch" refForName="parTxOnly" fact="-0.2"/>
          <dgm:constr type="w" for="ch" ptType="sibTrans" op="equ"/>
        </dgm:constrLst>
        <dgm:ruleLst/>
        <dgm:forEach name="Name18" axis="ch" ptType="node">
          <dgm:layoutNode name="parTxOnly">
            <dgm:varLst>
              <dgm:bulletEnabled val="1"/>
            </dgm:varLst>
            <dgm:alg type="tx"/>
            <dgm:presOf axis="desOrSelf" ptType="node"/>
            <dgm:choose name="Name19">
              <dgm:if name="Name20" func="var" arg="dir" op="equ" val="norm">
                <dgm:choose name="Name21">
                  <dgm:if name="Name22" axis="self" ptType="node" func="pos" op="equ" val="1">
                    <dgm:shape xmlns:r="http://schemas.openxmlformats.org/officeDocument/2006/relationships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42"/>
                      <dgm:constr type="rMarg" refType="primFontSz" fact="0.105"/>
                    </dgm:constrLst>
                  </dgm:if>
                  <dgm:else name="Name23">
                    <dgm:shape xmlns:r="http://schemas.openxmlformats.org/officeDocument/2006/relationships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315"/>
                      <dgm:constr type="rMarg" refType="primFontSz" fact="0.105"/>
                    </dgm:constrLst>
                  </dgm:else>
                </dgm:choose>
              </dgm:if>
              <dgm:else name="Name24">
                <dgm:choose name="Name25">
                  <dgm:if name="Name26" axis="self" ptType="node" func="pos" op="equ" val="1">
                    <dgm:shape xmlns:r="http://schemas.openxmlformats.org/officeDocument/2006/relationships" rot="180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42"/>
                    </dgm:constrLst>
                  </dgm:if>
                  <dgm:else name="Name27">
                    <dgm:shape xmlns:r="http://schemas.openxmlformats.org/officeDocument/2006/relationships" rot="180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315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3.xml"/><Relationship Id="rId2" Type="http://schemas.openxmlformats.org/officeDocument/2006/relationships/diagramLayout" Target="../diagrams/layout3.xml"/><Relationship Id="rId1" Type="http://schemas.openxmlformats.org/officeDocument/2006/relationships/diagramData" Target="../diagrams/data3.xml"/><Relationship Id="rId5" Type="http://schemas.microsoft.com/office/2007/relationships/diagramDrawing" Target="../diagrams/drawing3.xml"/><Relationship Id="rId4" Type="http://schemas.openxmlformats.org/officeDocument/2006/relationships/diagramColors" Target="../diagrams/colors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4.xml"/><Relationship Id="rId2" Type="http://schemas.openxmlformats.org/officeDocument/2006/relationships/diagramLayout" Target="../diagrams/layout4.xml"/><Relationship Id="rId1" Type="http://schemas.openxmlformats.org/officeDocument/2006/relationships/diagramData" Target="../diagrams/data4.xml"/><Relationship Id="rId5" Type="http://schemas.microsoft.com/office/2007/relationships/diagramDrawing" Target="../diagrams/drawing4.xml"/><Relationship Id="rId4" Type="http://schemas.openxmlformats.org/officeDocument/2006/relationships/diagramColors" Target="../diagrams/colors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85725</xdr:rowOff>
    </xdr:from>
    <xdr:to>
      <xdr:col>12</xdr:col>
      <xdr:colOff>123825</xdr:colOff>
      <xdr:row>5</xdr:row>
      <xdr:rowOff>4764</xdr:rowOff>
    </xdr:to>
    <xdr:graphicFrame macro="">
      <xdr:nvGraphicFramePr>
        <xdr:cNvPr id="4" name="Diagrama 3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85725</xdr:rowOff>
    </xdr:from>
    <xdr:to>
      <xdr:col>11</xdr:col>
      <xdr:colOff>209550</xdr:colOff>
      <xdr:row>5</xdr:row>
      <xdr:rowOff>4764</xdr:rowOff>
    </xdr:to>
    <xdr:graphicFrame macro="">
      <xdr:nvGraphicFramePr>
        <xdr:cNvPr id="4" name="Diagrama 3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76200</xdr:rowOff>
    </xdr:from>
    <xdr:to>
      <xdr:col>11</xdr:col>
      <xdr:colOff>257175</xdr:colOff>
      <xdr:row>4</xdr:row>
      <xdr:rowOff>185739</xdr:rowOff>
    </xdr:to>
    <xdr:graphicFrame macro="">
      <xdr:nvGraphicFramePr>
        <xdr:cNvPr id="4" name="Diagrama 3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12</xdr:col>
      <xdr:colOff>266700</xdr:colOff>
      <xdr:row>4</xdr:row>
      <xdr:rowOff>185739</xdr:rowOff>
    </xdr:to>
    <xdr:graphicFrame macro="">
      <xdr:nvGraphicFramePr>
        <xdr:cNvPr id="4" name="Diagrama 3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cm-viana-castelo.pt/index.php?option=com_docman&amp;task=doc_download&amp;gid=3098&amp;Itemid=643" TargetMode="External"/><Relationship Id="rId1" Type="http://schemas.openxmlformats.org/officeDocument/2006/relationships/hyperlink" Target="http://www.cm-viana-castelo.p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4:K16"/>
  <sheetViews>
    <sheetView showGridLines="0" tabSelected="1" zoomScale="80" zoomScaleNormal="80" workbookViewId="0">
      <pane ySplit="6" topLeftCell="A7" activePane="bottomLeft" state="frozen"/>
      <selection pane="bottomLeft" activeCell="B14" sqref="B14:K14"/>
    </sheetView>
  </sheetViews>
  <sheetFormatPr defaultRowHeight="15" x14ac:dyDescent="0.25"/>
  <sheetData>
    <row r="14" spans="2:11" ht="230.25" customHeight="1" x14ac:dyDescent="0.25">
      <c r="B14" s="94" t="s">
        <v>146</v>
      </c>
      <c r="C14" s="94"/>
      <c r="D14" s="94"/>
      <c r="E14" s="94"/>
      <c r="F14" s="94"/>
      <c r="G14" s="94"/>
      <c r="H14" s="94"/>
      <c r="I14" s="94"/>
      <c r="J14" s="94"/>
      <c r="K14" s="94"/>
    </row>
    <row r="16" spans="2:11" x14ac:dyDescent="0.25">
      <c r="B16" s="95" t="s">
        <v>147</v>
      </c>
      <c r="C16" s="95"/>
      <c r="D16" s="95"/>
      <c r="E16" s="95"/>
      <c r="F16" s="95"/>
      <c r="G16" s="95"/>
      <c r="H16" s="95"/>
      <c r="I16" s="95"/>
      <c r="J16" s="95"/>
      <c r="K16" s="95"/>
    </row>
  </sheetData>
  <sheetProtection algorithmName="SHA-512" hashValue="Q7DoxbjDz2ZS5Ux0GwGf2L5RAlQCiWB35NpSttpw8ShbMzk6DeMyk8dnfL++4ZSIs3ARKYpHwiH2xOvO89eFIA==" saltValue="u9MpiyzPAheUge4oMtCFIw==" spinCount="100000" sheet="1" objects="1" scenarios="1"/>
  <mergeCells count="2">
    <mergeCell ref="B14:K14"/>
    <mergeCell ref="B16:K16"/>
  </mergeCells>
  <hyperlinks>
    <hyperlink ref="B16" r:id="rId1" display="www.cm-viana-castelo.pt"/>
    <hyperlink ref="B16:K16" r:id="rId2" display="http://www.cm-viana-castelo.pt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AB144"/>
  <sheetViews>
    <sheetView showGridLines="0" zoomScaleNormal="100" zoomScaleSheetLayoutView="85" workbookViewId="0">
      <pane ySplit="6" topLeftCell="A37" activePane="bottomLeft" state="frozen"/>
      <selection pane="bottomLeft" activeCell="G20" sqref="G20"/>
    </sheetView>
  </sheetViews>
  <sheetFormatPr defaultRowHeight="15" x14ac:dyDescent="0.25"/>
  <cols>
    <col min="1" max="1" width="4.42578125" customWidth="1"/>
    <col min="5" max="5" width="19.85546875" customWidth="1"/>
    <col min="6" max="6" width="9.7109375" customWidth="1"/>
    <col min="8" max="8" width="10" customWidth="1"/>
    <col min="9" max="10" width="12.7109375" customWidth="1"/>
    <col min="11" max="12" width="4.5703125" customWidth="1"/>
    <col min="13" max="13" width="12" hidden="1" customWidth="1"/>
    <col min="14" max="14" width="9.140625" hidden="1" customWidth="1"/>
    <col min="15" max="15" width="9.85546875" hidden="1" customWidth="1"/>
    <col min="16" max="18" width="9.140625" hidden="1" customWidth="1"/>
    <col min="19" max="19" width="27.7109375" hidden="1" customWidth="1"/>
    <col min="20" max="20" width="5.7109375" hidden="1" customWidth="1"/>
    <col min="21" max="21" width="9.140625" hidden="1" customWidth="1"/>
    <col min="22" max="27" width="9.140625" customWidth="1"/>
    <col min="28" max="28" width="9.140625" hidden="1" customWidth="1"/>
    <col min="29" max="32" width="9.140625" customWidth="1"/>
  </cols>
  <sheetData>
    <row r="3" spans="1:28" x14ac:dyDescent="0.25">
      <c r="AB3" s="57" t="s">
        <v>94</v>
      </c>
    </row>
    <row r="4" spans="1:28" x14ac:dyDescent="0.25">
      <c r="AB4">
        <v>30</v>
      </c>
    </row>
    <row r="5" spans="1:28" x14ac:dyDescent="0.25">
      <c r="AB5">
        <v>60</v>
      </c>
    </row>
    <row r="6" spans="1:28" x14ac:dyDescent="0.25">
      <c r="M6" s="26">
        <v>1</v>
      </c>
      <c r="N6" s="38">
        <v>1.0999999999999999E-2</v>
      </c>
      <c r="P6" s="23" t="s">
        <v>3</v>
      </c>
      <c r="S6" s="28" t="s">
        <v>94</v>
      </c>
      <c r="T6" s="29"/>
      <c r="U6" s="30"/>
      <c r="AB6">
        <v>90</v>
      </c>
    </row>
    <row r="7" spans="1:28" ht="15.75" x14ac:dyDescent="0.25">
      <c r="A7" s="96" t="s">
        <v>74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60"/>
      <c r="M7" s="29">
        <v>2</v>
      </c>
      <c r="N7" s="39">
        <v>0.02</v>
      </c>
      <c r="P7" s="24" t="s">
        <v>4</v>
      </c>
      <c r="S7" s="31" t="s">
        <v>18</v>
      </c>
      <c r="T7" s="29">
        <v>1</v>
      </c>
      <c r="U7" s="30">
        <v>1.8</v>
      </c>
      <c r="AB7">
        <v>120</v>
      </c>
    </row>
    <row r="8" spans="1:28" ht="15.75" x14ac:dyDescent="0.25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3"/>
      <c r="M8" s="29">
        <v>3</v>
      </c>
      <c r="N8" s="39">
        <v>0.02</v>
      </c>
      <c r="P8" s="25" t="s">
        <v>94</v>
      </c>
      <c r="S8" s="31" t="s">
        <v>19</v>
      </c>
      <c r="T8" s="29">
        <v>3</v>
      </c>
      <c r="U8" s="30">
        <v>0.5</v>
      </c>
      <c r="AB8">
        <v>150</v>
      </c>
    </row>
    <row r="9" spans="1:28" ht="15.75" x14ac:dyDescent="0.25">
      <c r="A9" s="98" t="s">
        <v>75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64"/>
      <c r="M9" s="33">
        <v>4</v>
      </c>
      <c r="N9" s="40">
        <v>1.4999999999999999E-2</v>
      </c>
      <c r="S9" s="31" t="s">
        <v>20</v>
      </c>
      <c r="T9" s="29">
        <v>3</v>
      </c>
      <c r="U9" s="30">
        <v>0.5</v>
      </c>
      <c r="AB9">
        <v>180</v>
      </c>
    </row>
    <row r="10" spans="1:28" ht="15.75" x14ac:dyDescent="0.25">
      <c r="A10" s="98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64"/>
      <c r="S10" s="31" t="s">
        <v>21</v>
      </c>
      <c r="T10" s="29">
        <v>1</v>
      </c>
      <c r="U10" s="30">
        <v>1.8</v>
      </c>
      <c r="AB10">
        <v>210</v>
      </c>
    </row>
    <row r="11" spans="1:28" ht="15" customHeight="1" x14ac:dyDescent="0.25">
      <c r="A11" s="31"/>
      <c r="B11" s="29"/>
      <c r="C11" s="29"/>
      <c r="D11" s="29"/>
      <c r="E11" s="29"/>
      <c r="F11" s="29"/>
      <c r="G11" s="29"/>
      <c r="H11" s="29"/>
      <c r="I11" s="29"/>
      <c r="J11" s="65"/>
      <c r="K11" s="29"/>
      <c r="L11" s="30"/>
      <c r="S11" s="31" t="s">
        <v>22</v>
      </c>
      <c r="T11" s="29">
        <v>2</v>
      </c>
      <c r="U11" s="30">
        <v>0.9</v>
      </c>
      <c r="AB11">
        <v>240</v>
      </c>
    </row>
    <row r="12" spans="1:28" ht="15.75" x14ac:dyDescent="0.25">
      <c r="A12" s="31"/>
      <c r="B12" s="103" t="s">
        <v>76</v>
      </c>
      <c r="C12" s="103"/>
      <c r="D12" s="103"/>
      <c r="E12" s="103"/>
      <c r="F12" s="103"/>
      <c r="G12" s="103"/>
      <c r="H12" s="103"/>
      <c r="I12" s="103"/>
      <c r="J12" s="103"/>
      <c r="K12" s="103"/>
      <c r="L12" s="66"/>
      <c r="S12" s="31" t="s">
        <v>23</v>
      </c>
      <c r="T12" s="29">
        <v>2</v>
      </c>
      <c r="U12" s="30">
        <v>0.9</v>
      </c>
      <c r="AB12">
        <v>270</v>
      </c>
    </row>
    <row r="13" spans="1:28" x14ac:dyDescent="0.25">
      <c r="A13" s="31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30"/>
      <c r="S13" s="31" t="s">
        <v>24</v>
      </c>
      <c r="T13" s="29">
        <v>1</v>
      </c>
      <c r="U13" s="30">
        <v>1.8</v>
      </c>
      <c r="AB13">
        <v>300</v>
      </c>
    </row>
    <row r="14" spans="1:28" ht="15" customHeight="1" x14ac:dyDescent="0.25">
      <c r="A14" s="31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30"/>
      <c r="S14" s="31" t="s">
        <v>25</v>
      </c>
      <c r="T14" s="29">
        <v>3</v>
      </c>
      <c r="U14" s="30">
        <v>0.5</v>
      </c>
      <c r="AB14">
        <v>330</v>
      </c>
    </row>
    <row r="15" spans="1:28" x14ac:dyDescent="0.25">
      <c r="A15" s="31"/>
      <c r="B15" s="29"/>
      <c r="C15" s="67" t="s">
        <v>73</v>
      </c>
      <c r="D15" s="100" t="s">
        <v>94</v>
      </c>
      <c r="E15" s="101"/>
      <c r="F15" s="101"/>
      <c r="G15" s="102"/>
      <c r="H15" s="29"/>
      <c r="I15" s="68" t="s">
        <v>0</v>
      </c>
      <c r="J15" s="2">
        <f>VLOOKUP(D15,S6:T45,2)</f>
        <v>0</v>
      </c>
      <c r="K15" s="29"/>
      <c r="L15" s="30"/>
      <c r="S15" s="31" t="s">
        <v>26</v>
      </c>
      <c r="T15" s="29">
        <v>2</v>
      </c>
      <c r="U15" s="30">
        <v>0.9</v>
      </c>
      <c r="AB15">
        <v>360</v>
      </c>
    </row>
    <row r="16" spans="1:28" x14ac:dyDescent="0.25">
      <c r="A16" s="31"/>
      <c r="B16" s="29"/>
      <c r="C16" s="68"/>
      <c r="D16" s="29"/>
      <c r="E16" s="29"/>
      <c r="F16" s="29"/>
      <c r="G16" s="29"/>
      <c r="H16" s="29"/>
      <c r="I16" s="68"/>
      <c r="J16" s="29"/>
      <c r="K16" s="29"/>
      <c r="L16" s="30"/>
      <c r="S16" s="31" t="s">
        <v>27</v>
      </c>
      <c r="T16" s="29">
        <v>2</v>
      </c>
      <c r="U16" s="30">
        <v>0.9</v>
      </c>
      <c r="AB16">
        <v>390</v>
      </c>
    </row>
    <row r="17" spans="1:28" x14ac:dyDescent="0.25">
      <c r="A17" s="31"/>
      <c r="B17" s="29"/>
      <c r="C17" s="29"/>
      <c r="D17" s="29"/>
      <c r="E17" s="29"/>
      <c r="F17" s="29"/>
      <c r="G17" s="29"/>
      <c r="H17" s="29"/>
      <c r="I17" s="68" t="s">
        <v>59</v>
      </c>
      <c r="J17" s="3">
        <f>VLOOKUP(D15,S6:U45,3)</f>
        <v>0</v>
      </c>
      <c r="K17" s="29"/>
      <c r="L17" s="30"/>
      <c r="M17" s="27">
        <v>1</v>
      </c>
      <c r="N17" s="35">
        <v>0.2</v>
      </c>
      <c r="S17" s="31" t="s">
        <v>28</v>
      </c>
      <c r="T17" s="29">
        <v>1</v>
      </c>
      <c r="U17" s="30">
        <v>1.8</v>
      </c>
      <c r="AB17">
        <v>420</v>
      </c>
    </row>
    <row r="18" spans="1:28" ht="15" customHeight="1" x14ac:dyDescent="0.25">
      <c r="A18" s="31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30"/>
      <c r="M18" s="29">
        <v>2</v>
      </c>
      <c r="N18" s="36">
        <v>0.3</v>
      </c>
      <c r="S18" s="31" t="s">
        <v>29</v>
      </c>
      <c r="T18" s="29">
        <v>3</v>
      </c>
      <c r="U18" s="30">
        <v>0.5</v>
      </c>
      <c r="AB18">
        <v>450</v>
      </c>
    </row>
    <row r="19" spans="1:28" x14ac:dyDescent="0.25">
      <c r="A19" s="31"/>
      <c r="B19" s="29"/>
      <c r="C19" s="29"/>
      <c r="D19" s="29"/>
      <c r="E19" s="29"/>
      <c r="F19" s="29"/>
      <c r="G19" s="29"/>
      <c r="H19" s="29"/>
      <c r="I19" s="68"/>
      <c r="J19" s="29"/>
      <c r="K19" s="29"/>
      <c r="L19" s="30"/>
      <c r="M19" s="29">
        <v>3</v>
      </c>
      <c r="N19" s="36">
        <v>0.4</v>
      </c>
      <c r="S19" s="31" t="s">
        <v>30</v>
      </c>
      <c r="T19" s="29">
        <v>3</v>
      </c>
      <c r="U19" s="30">
        <v>0.5</v>
      </c>
      <c r="AB19">
        <v>480</v>
      </c>
    </row>
    <row r="20" spans="1:28" x14ac:dyDescent="0.25">
      <c r="A20" s="69"/>
      <c r="B20" s="59" t="s">
        <v>136</v>
      </c>
      <c r="C20" s="29"/>
      <c r="D20" s="29"/>
      <c r="E20" s="29"/>
      <c r="F20" s="29"/>
      <c r="G20" s="15" t="s">
        <v>94</v>
      </c>
      <c r="H20" s="29"/>
      <c r="I20" s="68"/>
      <c r="J20" s="29"/>
      <c r="K20" s="29"/>
      <c r="L20" s="30"/>
      <c r="M20" s="29">
        <v>4</v>
      </c>
      <c r="N20" s="36">
        <v>0.5</v>
      </c>
      <c r="S20" s="31" t="s">
        <v>31</v>
      </c>
      <c r="T20" s="29">
        <v>3</v>
      </c>
      <c r="U20" s="30">
        <v>0.5</v>
      </c>
      <c r="AB20">
        <v>510</v>
      </c>
    </row>
    <row r="21" spans="1:28" x14ac:dyDescent="0.25">
      <c r="A21" s="69"/>
      <c r="B21" s="59"/>
      <c r="C21" s="29"/>
      <c r="D21" s="29"/>
      <c r="E21" s="29"/>
      <c r="F21" s="29"/>
      <c r="G21" s="29"/>
      <c r="H21" s="29"/>
      <c r="I21" s="68"/>
      <c r="J21" s="29"/>
      <c r="K21" s="29"/>
      <c r="L21" s="30"/>
      <c r="M21" s="29">
        <v>5</v>
      </c>
      <c r="N21" s="36">
        <v>0.8</v>
      </c>
      <c r="S21" s="31" t="s">
        <v>32</v>
      </c>
      <c r="T21" s="29">
        <v>2</v>
      </c>
      <c r="U21" s="30">
        <v>0.9</v>
      </c>
      <c r="AB21">
        <v>540</v>
      </c>
    </row>
    <row r="22" spans="1:28" x14ac:dyDescent="0.25">
      <c r="A22" s="69">
        <v>3</v>
      </c>
      <c r="B22" s="59" t="s">
        <v>2</v>
      </c>
      <c r="C22" s="29"/>
      <c r="D22" s="29"/>
      <c r="E22" s="29"/>
      <c r="F22" s="29"/>
      <c r="G22" s="29"/>
      <c r="H22" s="29"/>
      <c r="I22" s="68"/>
      <c r="J22" s="29"/>
      <c r="K22" s="29"/>
      <c r="L22" s="30"/>
      <c r="M22" s="33">
        <v>6</v>
      </c>
      <c r="N22" s="37" t="s">
        <v>94</v>
      </c>
      <c r="S22" s="31" t="s">
        <v>33</v>
      </c>
      <c r="T22" s="29">
        <v>2</v>
      </c>
      <c r="U22" s="30">
        <v>0.9</v>
      </c>
      <c r="AB22">
        <v>570</v>
      </c>
    </row>
    <row r="23" spans="1:28" x14ac:dyDescent="0.25">
      <c r="A23" s="31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30"/>
      <c r="S23" s="31" t="s">
        <v>34</v>
      </c>
      <c r="T23" s="29">
        <v>1</v>
      </c>
      <c r="U23" s="30">
        <v>1.8</v>
      </c>
      <c r="AB23">
        <v>600</v>
      </c>
    </row>
    <row r="24" spans="1:28" x14ac:dyDescent="0.25">
      <c r="A24" s="31"/>
      <c r="B24" s="29"/>
      <c r="C24" s="29" t="s">
        <v>5</v>
      </c>
      <c r="D24" s="29"/>
      <c r="E24" s="29"/>
      <c r="F24" s="29"/>
      <c r="G24" s="15" t="s">
        <v>94</v>
      </c>
      <c r="H24" s="29"/>
      <c r="I24" s="29"/>
      <c r="J24" s="29"/>
      <c r="K24" s="29"/>
      <c r="L24" s="30"/>
      <c r="S24" s="31" t="s">
        <v>35</v>
      </c>
      <c r="T24" s="29">
        <v>3</v>
      </c>
      <c r="U24" s="30">
        <v>0.5</v>
      </c>
      <c r="AB24">
        <v>630</v>
      </c>
    </row>
    <row r="25" spans="1:28" ht="15" customHeight="1" x14ac:dyDescent="0.25">
      <c r="A25" s="31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30"/>
      <c r="S25" s="31" t="s">
        <v>36</v>
      </c>
      <c r="T25" s="29">
        <v>1</v>
      </c>
      <c r="U25" s="30">
        <v>1.8</v>
      </c>
      <c r="AB25">
        <v>660</v>
      </c>
    </row>
    <row r="26" spans="1:28" x14ac:dyDescent="0.25">
      <c r="A26" s="31"/>
      <c r="B26" s="29"/>
      <c r="C26" s="29" t="s">
        <v>6</v>
      </c>
      <c r="D26" s="29"/>
      <c r="E26" s="29"/>
      <c r="F26" s="29"/>
      <c r="G26" s="15" t="s">
        <v>94</v>
      </c>
      <c r="H26" s="29"/>
      <c r="I26" s="29"/>
      <c r="J26" s="29"/>
      <c r="K26" s="29"/>
      <c r="L26" s="30"/>
      <c r="S26" s="31" t="s">
        <v>37</v>
      </c>
      <c r="T26" s="29">
        <v>3</v>
      </c>
      <c r="U26" s="30">
        <v>0.5</v>
      </c>
      <c r="AB26">
        <v>690</v>
      </c>
    </row>
    <row r="27" spans="1:28" x14ac:dyDescent="0.25">
      <c r="A27" s="31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30"/>
      <c r="S27" s="31" t="s">
        <v>38</v>
      </c>
      <c r="T27" s="29">
        <v>2</v>
      </c>
      <c r="U27" s="30">
        <v>0.9</v>
      </c>
      <c r="AB27">
        <v>720</v>
      </c>
    </row>
    <row r="28" spans="1:28" x14ac:dyDescent="0.25">
      <c r="A28" s="31"/>
      <c r="B28" s="29"/>
      <c r="C28" s="29" t="s">
        <v>8</v>
      </c>
      <c r="D28" s="29"/>
      <c r="E28" s="29"/>
      <c r="F28" s="29"/>
      <c r="G28" s="15" t="s">
        <v>94</v>
      </c>
      <c r="H28" s="29"/>
      <c r="I28" s="29"/>
      <c r="J28" s="29"/>
      <c r="K28" s="29"/>
      <c r="L28" s="30"/>
      <c r="S28" s="31" t="s">
        <v>39</v>
      </c>
      <c r="T28" s="29">
        <v>3</v>
      </c>
      <c r="U28" s="30">
        <v>0.5</v>
      </c>
      <c r="AB28">
        <v>750</v>
      </c>
    </row>
    <row r="29" spans="1:28" x14ac:dyDescent="0.25">
      <c r="A29" s="31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30"/>
      <c r="S29" s="31" t="s">
        <v>40</v>
      </c>
      <c r="T29" s="29">
        <v>2</v>
      </c>
      <c r="U29" s="30">
        <v>0.9</v>
      </c>
      <c r="AB29">
        <v>780</v>
      </c>
    </row>
    <row r="30" spans="1:28" x14ac:dyDescent="0.25">
      <c r="A30" s="31"/>
      <c r="B30" s="29"/>
      <c r="C30" s="29" t="s">
        <v>9</v>
      </c>
      <c r="D30" s="29"/>
      <c r="E30" s="29"/>
      <c r="F30" s="29"/>
      <c r="G30" s="15" t="s">
        <v>94</v>
      </c>
      <c r="H30" s="29"/>
      <c r="I30" s="29"/>
      <c r="J30" s="29"/>
      <c r="K30" s="29"/>
      <c r="L30" s="30"/>
      <c r="S30" s="31" t="s">
        <v>41</v>
      </c>
      <c r="T30" s="29">
        <v>3</v>
      </c>
      <c r="U30" s="30">
        <v>0.5</v>
      </c>
      <c r="AB30">
        <v>810</v>
      </c>
    </row>
    <row r="31" spans="1:28" x14ac:dyDescent="0.25">
      <c r="A31" s="31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30"/>
      <c r="M31" s="56">
        <f>IF(G24="S",0.2,0)</f>
        <v>0</v>
      </c>
      <c r="S31" s="31" t="s">
        <v>42</v>
      </c>
      <c r="T31" s="29">
        <v>3</v>
      </c>
      <c r="U31" s="30">
        <v>0.5</v>
      </c>
      <c r="AB31">
        <v>840</v>
      </c>
    </row>
    <row r="32" spans="1:28" x14ac:dyDescent="0.25">
      <c r="A32" s="31"/>
      <c r="B32" s="29"/>
      <c r="C32" s="29" t="s">
        <v>10</v>
      </c>
      <c r="D32" s="29"/>
      <c r="E32" s="29"/>
      <c r="F32" s="29"/>
      <c r="G32" s="15" t="s">
        <v>94</v>
      </c>
      <c r="H32" s="29"/>
      <c r="I32" s="29"/>
      <c r="J32" s="29"/>
      <c r="K32" s="29"/>
      <c r="L32" s="30"/>
      <c r="M32" s="30"/>
      <c r="S32" s="31" t="s">
        <v>43</v>
      </c>
      <c r="T32" s="29">
        <v>2</v>
      </c>
      <c r="U32" s="30">
        <v>0.9</v>
      </c>
      <c r="AB32">
        <v>870</v>
      </c>
    </row>
    <row r="33" spans="1:28" x14ac:dyDescent="0.25">
      <c r="A33" s="31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30"/>
      <c r="M33" s="30">
        <f>IF(G26="S",0.1,0)</f>
        <v>0</v>
      </c>
      <c r="S33" s="31" t="s">
        <v>44</v>
      </c>
      <c r="T33" s="29">
        <v>2</v>
      </c>
      <c r="U33" s="30">
        <v>0.9</v>
      </c>
      <c r="AB33">
        <v>900</v>
      </c>
    </row>
    <row r="34" spans="1:28" x14ac:dyDescent="0.25">
      <c r="A34" s="31"/>
      <c r="B34" s="29"/>
      <c r="C34" s="29" t="s">
        <v>11</v>
      </c>
      <c r="D34" s="29"/>
      <c r="E34" s="29"/>
      <c r="F34" s="29"/>
      <c r="G34" s="15" t="s">
        <v>94</v>
      </c>
      <c r="H34" s="29"/>
      <c r="I34" s="29"/>
      <c r="J34" s="29"/>
      <c r="K34" s="29"/>
      <c r="L34" s="30"/>
      <c r="M34" s="30"/>
      <c r="S34" s="31" t="s">
        <v>45</v>
      </c>
      <c r="T34" s="29">
        <v>2</v>
      </c>
      <c r="U34" s="30">
        <v>0.9</v>
      </c>
      <c r="AB34">
        <v>930</v>
      </c>
    </row>
    <row r="35" spans="1:28" x14ac:dyDescent="0.25">
      <c r="A35" s="31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30"/>
      <c r="M35" s="30">
        <f>IF(G28="S",0.08,0)</f>
        <v>0</v>
      </c>
      <c r="S35" s="31" t="s">
        <v>46</v>
      </c>
      <c r="T35" s="29">
        <v>3</v>
      </c>
      <c r="U35" s="30">
        <v>0.5</v>
      </c>
      <c r="AB35">
        <v>960</v>
      </c>
    </row>
    <row r="36" spans="1:28" x14ac:dyDescent="0.25">
      <c r="A36" s="31"/>
      <c r="B36" s="29"/>
      <c r="C36" s="29" t="s">
        <v>12</v>
      </c>
      <c r="D36" s="29"/>
      <c r="E36" s="29"/>
      <c r="F36" s="29"/>
      <c r="G36" s="15" t="s">
        <v>94</v>
      </c>
      <c r="H36" s="29"/>
      <c r="I36" s="29"/>
      <c r="J36" s="29"/>
      <c r="K36" s="29"/>
      <c r="L36" s="30"/>
      <c r="M36" s="30"/>
      <c r="S36" s="31" t="s">
        <v>47</v>
      </c>
      <c r="T36" s="29">
        <v>1</v>
      </c>
      <c r="U36" s="30">
        <v>1.8</v>
      </c>
      <c r="AB36">
        <v>990</v>
      </c>
    </row>
    <row r="37" spans="1:28" x14ac:dyDescent="0.25">
      <c r="A37" s="31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30"/>
      <c r="M37" s="30">
        <f>IF(G30="S",0.08,0)</f>
        <v>0</v>
      </c>
      <c r="S37" s="31" t="s">
        <v>48</v>
      </c>
      <c r="T37" s="29">
        <v>3</v>
      </c>
      <c r="U37" s="30">
        <v>0.5</v>
      </c>
      <c r="AB37">
        <v>1020</v>
      </c>
    </row>
    <row r="38" spans="1:28" x14ac:dyDescent="0.25">
      <c r="A38" s="31"/>
      <c r="B38" s="29"/>
      <c r="C38" s="29" t="s">
        <v>86</v>
      </c>
      <c r="D38" s="29"/>
      <c r="E38" s="29"/>
      <c r="F38" s="29"/>
      <c r="G38" s="15" t="s">
        <v>94</v>
      </c>
      <c r="H38" s="29"/>
      <c r="I38" s="29"/>
      <c r="J38" s="29"/>
      <c r="K38" s="29"/>
      <c r="L38" s="30"/>
      <c r="M38" s="30"/>
      <c r="S38" s="31" t="s">
        <v>49</v>
      </c>
      <c r="T38" s="29">
        <v>1</v>
      </c>
      <c r="U38" s="30">
        <v>1.8</v>
      </c>
      <c r="AB38">
        <v>1050</v>
      </c>
    </row>
    <row r="39" spans="1:28" x14ac:dyDescent="0.25">
      <c r="A39" s="31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30"/>
      <c r="M39" s="30">
        <f>IF(G32="S",0.06,0)</f>
        <v>0</v>
      </c>
      <c r="S39" s="31" t="s">
        <v>50</v>
      </c>
      <c r="T39" s="29">
        <v>2</v>
      </c>
      <c r="U39" s="30">
        <v>0.9</v>
      </c>
      <c r="AB39">
        <v>1080</v>
      </c>
    </row>
    <row r="40" spans="1:28" x14ac:dyDescent="0.25">
      <c r="A40" s="31"/>
      <c r="B40" s="29"/>
      <c r="C40" s="29"/>
      <c r="D40" s="29"/>
      <c r="E40" s="29"/>
      <c r="F40" s="29"/>
      <c r="G40" s="29"/>
      <c r="H40" s="29"/>
      <c r="I40" s="68" t="s">
        <v>7</v>
      </c>
      <c r="J40" s="2">
        <f>+M47</f>
        <v>0.4</v>
      </c>
      <c r="K40" s="29"/>
      <c r="L40" s="30"/>
      <c r="M40" s="30"/>
      <c r="S40" s="31" t="s">
        <v>51</v>
      </c>
      <c r="T40" s="29">
        <v>2</v>
      </c>
      <c r="U40" s="30">
        <v>0.9</v>
      </c>
      <c r="AB40">
        <v>1110</v>
      </c>
    </row>
    <row r="41" spans="1:28" x14ac:dyDescent="0.25">
      <c r="A41" s="31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30"/>
      <c r="M41" s="30">
        <f>IF(G34="S",0.04,0)</f>
        <v>0</v>
      </c>
      <c r="P41" s="26" t="s">
        <v>95</v>
      </c>
      <c r="Q41" s="51">
        <f>+N61</f>
        <v>48.38</v>
      </c>
      <c r="S41" s="31" t="s">
        <v>52</v>
      </c>
      <c r="T41" s="29">
        <v>2</v>
      </c>
      <c r="U41" s="30">
        <v>0.9</v>
      </c>
      <c r="AB41">
        <v>1140</v>
      </c>
    </row>
    <row r="42" spans="1:28" x14ac:dyDescent="0.25">
      <c r="A42" s="69">
        <v>5</v>
      </c>
      <c r="B42" s="59" t="s">
        <v>116</v>
      </c>
      <c r="C42" s="29"/>
      <c r="D42" s="29"/>
      <c r="E42" s="29"/>
      <c r="F42" s="29"/>
      <c r="G42" s="29"/>
      <c r="H42" s="29"/>
      <c r="I42" s="29"/>
      <c r="J42" s="29"/>
      <c r="K42" s="29"/>
      <c r="L42" s="30"/>
      <c r="M42" s="30"/>
      <c r="P42" s="31" t="s">
        <v>96</v>
      </c>
      <c r="Q42" s="45">
        <f>+O61</f>
        <v>59.14</v>
      </c>
      <c r="S42" s="31" t="s">
        <v>53</v>
      </c>
      <c r="T42" s="29">
        <v>2</v>
      </c>
      <c r="U42" s="30">
        <v>0.9</v>
      </c>
      <c r="AB42">
        <v>1170</v>
      </c>
    </row>
    <row r="43" spans="1:28" x14ac:dyDescent="0.25">
      <c r="A43" s="31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30"/>
      <c r="M43" s="30">
        <f>IF(G36="S",0.04,0)</f>
        <v>0</v>
      </c>
      <c r="P43" s="31" t="s">
        <v>97</v>
      </c>
      <c r="Q43" s="45">
        <f>+P61</f>
        <v>69.89</v>
      </c>
      <c r="S43" s="31" t="s">
        <v>54</v>
      </c>
      <c r="T43" s="29">
        <v>2</v>
      </c>
      <c r="U43" s="30">
        <v>0.9</v>
      </c>
      <c r="AB43">
        <v>1200</v>
      </c>
    </row>
    <row r="44" spans="1:28" x14ac:dyDescent="0.25">
      <c r="A44" s="31"/>
      <c r="B44" s="29"/>
      <c r="C44" s="29" t="s">
        <v>5</v>
      </c>
      <c r="D44" s="29"/>
      <c r="E44" s="29"/>
      <c r="F44" s="29"/>
      <c r="G44" s="15" t="s">
        <v>94</v>
      </c>
      <c r="H44" s="29"/>
      <c r="I44" s="29"/>
      <c r="J44" s="29"/>
      <c r="K44" s="29"/>
      <c r="L44" s="30"/>
      <c r="M44" s="30"/>
      <c r="P44" s="31" t="s">
        <v>98</v>
      </c>
      <c r="Q44" s="45">
        <f>+Q61</f>
        <v>80.64</v>
      </c>
      <c r="S44" s="31" t="s">
        <v>55</v>
      </c>
      <c r="T44" s="29">
        <v>2</v>
      </c>
      <c r="U44" s="30">
        <v>0.9</v>
      </c>
      <c r="AB44">
        <v>1230</v>
      </c>
    </row>
    <row r="45" spans="1:28" x14ac:dyDescent="0.25">
      <c r="A45" s="31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30"/>
      <c r="M45" s="30"/>
      <c r="P45" s="31" t="s">
        <v>99</v>
      </c>
      <c r="Q45" s="45">
        <f>+R61</f>
        <v>112.9</v>
      </c>
      <c r="S45" s="32" t="s">
        <v>56</v>
      </c>
      <c r="T45" s="33">
        <v>3</v>
      </c>
      <c r="U45" s="34">
        <v>0.5</v>
      </c>
      <c r="AB45">
        <v>1260</v>
      </c>
    </row>
    <row r="46" spans="1:28" x14ac:dyDescent="0.25">
      <c r="A46" s="31"/>
      <c r="B46" s="29"/>
      <c r="C46" s="29" t="s">
        <v>6</v>
      </c>
      <c r="D46" s="29"/>
      <c r="E46" s="29"/>
      <c r="F46" s="29"/>
      <c r="G46" s="15" t="s">
        <v>94</v>
      </c>
      <c r="H46" s="29"/>
      <c r="I46" s="29"/>
      <c r="J46" s="29"/>
      <c r="K46" s="29"/>
      <c r="L46" s="30"/>
      <c r="M46" s="30"/>
      <c r="P46" s="31" t="s">
        <v>70</v>
      </c>
      <c r="Q46" s="52" t="s">
        <v>69</v>
      </c>
      <c r="AB46">
        <v>1290</v>
      </c>
    </row>
    <row r="47" spans="1:28" x14ac:dyDescent="0.25">
      <c r="A47" s="31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30"/>
      <c r="M47" s="34">
        <f>IF(SUM(M31:M46)&gt;0,(0.4+SUM(M31:M46)),0.4)</f>
        <v>0.4</v>
      </c>
      <c r="P47" s="31" t="s">
        <v>100</v>
      </c>
      <c r="Q47" s="45">
        <f>+N62</f>
        <v>0</v>
      </c>
      <c r="AB47">
        <v>1320</v>
      </c>
    </row>
    <row r="48" spans="1:28" x14ac:dyDescent="0.25">
      <c r="A48" s="31"/>
      <c r="B48" s="29"/>
      <c r="C48" s="29" t="s">
        <v>8</v>
      </c>
      <c r="D48" s="29"/>
      <c r="E48" s="29"/>
      <c r="F48" s="29"/>
      <c r="G48" s="15" t="s">
        <v>94</v>
      </c>
      <c r="H48" s="29"/>
      <c r="I48" s="29"/>
      <c r="J48" s="29"/>
      <c r="K48" s="29"/>
      <c r="L48" s="30"/>
      <c r="P48" s="31" t="s">
        <v>101</v>
      </c>
      <c r="Q48" s="45">
        <f>+O62</f>
        <v>55.91</v>
      </c>
      <c r="AB48">
        <v>1350</v>
      </c>
    </row>
    <row r="49" spans="1:28" x14ac:dyDescent="0.25">
      <c r="A49" s="31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30"/>
      <c r="P49" s="31" t="s">
        <v>102</v>
      </c>
      <c r="Q49" s="45">
        <f>+P62</f>
        <v>65.59</v>
      </c>
      <c r="AB49">
        <v>1380</v>
      </c>
    </row>
    <row r="50" spans="1:28" x14ac:dyDescent="0.25">
      <c r="A50" s="31"/>
      <c r="B50" s="29"/>
      <c r="C50" s="29" t="s">
        <v>9</v>
      </c>
      <c r="D50" s="29"/>
      <c r="E50" s="29"/>
      <c r="F50" s="29"/>
      <c r="G50" s="15" t="s">
        <v>94</v>
      </c>
      <c r="H50" s="29"/>
      <c r="I50" s="29"/>
      <c r="J50" s="29"/>
      <c r="K50" s="29"/>
      <c r="L50" s="30"/>
      <c r="P50" s="31" t="s">
        <v>103</v>
      </c>
      <c r="Q50" s="52">
        <f>+Q62</f>
        <v>75.260000000000005</v>
      </c>
      <c r="AB50">
        <v>1410</v>
      </c>
    </row>
    <row r="51" spans="1:28" x14ac:dyDescent="0.25">
      <c r="A51" s="31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30"/>
      <c r="P51" s="31" t="s">
        <v>104</v>
      </c>
      <c r="Q51" s="52">
        <f>+R62</f>
        <v>0</v>
      </c>
      <c r="AB51">
        <v>1440</v>
      </c>
    </row>
    <row r="52" spans="1:28" x14ac:dyDescent="0.25">
      <c r="A52" s="31"/>
      <c r="B52" s="29"/>
      <c r="C52" s="29" t="s">
        <v>10</v>
      </c>
      <c r="D52" s="29"/>
      <c r="E52" s="29"/>
      <c r="F52" s="29"/>
      <c r="G52" s="15" t="s">
        <v>94</v>
      </c>
      <c r="H52" s="29"/>
      <c r="I52" s="29"/>
      <c r="J52" s="29"/>
      <c r="K52" s="29"/>
      <c r="L52" s="30"/>
      <c r="P52" s="31" t="s">
        <v>71</v>
      </c>
      <c r="Q52" s="52" t="s">
        <v>69</v>
      </c>
      <c r="AB52">
        <v>1470</v>
      </c>
    </row>
    <row r="53" spans="1:28" x14ac:dyDescent="0.25">
      <c r="A53" s="31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30"/>
      <c r="P53" s="31" t="s">
        <v>105</v>
      </c>
      <c r="Q53" s="52">
        <f>+N63</f>
        <v>0</v>
      </c>
      <c r="AB53">
        <v>1500</v>
      </c>
    </row>
    <row r="54" spans="1:28" x14ac:dyDescent="0.25">
      <c r="A54" s="31"/>
      <c r="B54" s="29"/>
      <c r="C54" s="29" t="s">
        <v>11</v>
      </c>
      <c r="D54" s="29"/>
      <c r="E54" s="29"/>
      <c r="F54" s="29"/>
      <c r="G54" s="15" t="s">
        <v>94</v>
      </c>
      <c r="H54" s="29"/>
      <c r="I54" s="29"/>
      <c r="J54" s="29"/>
      <c r="K54" s="29"/>
      <c r="L54" s="30"/>
      <c r="P54" s="31" t="s">
        <v>106</v>
      </c>
      <c r="Q54" s="52">
        <f>+O63</f>
        <v>43.01</v>
      </c>
      <c r="AB54">
        <v>1530</v>
      </c>
    </row>
    <row r="55" spans="1:28" x14ac:dyDescent="0.25">
      <c r="A55" s="31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30"/>
      <c r="P55" s="31" t="s">
        <v>107</v>
      </c>
      <c r="Q55" s="52">
        <f>+P63</f>
        <v>48.38</v>
      </c>
      <c r="AB55">
        <v>1560</v>
      </c>
    </row>
    <row r="56" spans="1:28" x14ac:dyDescent="0.25">
      <c r="A56" s="31"/>
      <c r="B56" s="29"/>
      <c r="C56" s="29" t="s">
        <v>12</v>
      </c>
      <c r="D56" s="29"/>
      <c r="E56" s="29"/>
      <c r="F56" s="29"/>
      <c r="G56" s="15" t="s">
        <v>94</v>
      </c>
      <c r="H56" s="29"/>
      <c r="I56" s="29"/>
      <c r="J56" s="29"/>
      <c r="K56" s="29"/>
      <c r="L56" s="30"/>
      <c r="P56" s="31" t="s">
        <v>108</v>
      </c>
      <c r="Q56" s="52">
        <f>+Q63</f>
        <v>0</v>
      </c>
      <c r="AB56">
        <v>1590</v>
      </c>
    </row>
    <row r="57" spans="1:28" x14ac:dyDescent="0.25">
      <c r="A57" s="31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30"/>
      <c r="P57" s="31" t="s">
        <v>109</v>
      </c>
      <c r="Q57" s="52">
        <f>+R63</f>
        <v>0</v>
      </c>
      <c r="AB57">
        <v>1620</v>
      </c>
    </row>
    <row r="58" spans="1:28" x14ac:dyDescent="0.25">
      <c r="A58" s="31"/>
      <c r="B58" s="29"/>
      <c r="C58" s="29" t="s">
        <v>86</v>
      </c>
      <c r="D58" s="29"/>
      <c r="E58" s="29"/>
      <c r="F58" s="29"/>
      <c r="G58" s="15" t="s">
        <v>94</v>
      </c>
      <c r="H58" s="29"/>
      <c r="I58" s="29"/>
      <c r="J58" s="29"/>
      <c r="K58" s="29"/>
      <c r="L58" s="30"/>
      <c r="M58" s="58" t="str">
        <f>CONCATENATE(J15,"+",G61)</f>
        <v>0+</v>
      </c>
      <c r="N58" s="50" t="e">
        <f>VLOOKUP(M58,P41:Q58,2,1)</f>
        <v>#N/A</v>
      </c>
      <c r="P58" s="32" t="s">
        <v>72</v>
      </c>
      <c r="Q58" s="53" t="s">
        <v>69</v>
      </c>
      <c r="AB58">
        <v>1650</v>
      </c>
    </row>
    <row r="59" spans="1:28" x14ac:dyDescent="0.25">
      <c r="A59" s="31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30"/>
      <c r="AB59">
        <v>1680</v>
      </c>
    </row>
    <row r="60" spans="1:28" x14ac:dyDescent="0.25">
      <c r="A60" s="31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30"/>
      <c r="M60" s="27"/>
      <c r="N60" s="41">
        <v>0.2</v>
      </c>
      <c r="O60" s="41">
        <v>0.3</v>
      </c>
      <c r="P60" s="41">
        <v>0.4</v>
      </c>
      <c r="Q60" s="41">
        <v>0.5</v>
      </c>
      <c r="R60" s="42">
        <v>0.8</v>
      </c>
      <c r="AB60">
        <v>1710</v>
      </c>
    </row>
    <row r="61" spans="1:28" x14ac:dyDescent="0.25">
      <c r="A61" s="70"/>
      <c r="B61" s="71"/>
      <c r="C61" s="33"/>
      <c r="D61" s="33"/>
      <c r="E61" s="33"/>
      <c r="F61" s="33"/>
      <c r="G61" s="33"/>
      <c r="H61" s="33"/>
      <c r="I61" s="33"/>
      <c r="J61" s="33"/>
      <c r="K61" s="33"/>
      <c r="L61" s="34"/>
      <c r="M61" s="59">
        <v>1</v>
      </c>
      <c r="N61" s="44">
        <v>48.38</v>
      </c>
      <c r="O61" s="44">
        <v>59.14</v>
      </c>
      <c r="P61" s="44">
        <v>69.89</v>
      </c>
      <c r="Q61" s="44">
        <v>80.64</v>
      </c>
      <c r="R61" s="45">
        <v>112.9</v>
      </c>
      <c r="AB61">
        <v>1740</v>
      </c>
    </row>
    <row r="62" spans="1:28" x14ac:dyDescent="0.25">
      <c r="M62" s="43">
        <v>2</v>
      </c>
      <c r="N62" s="44">
        <v>0</v>
      </c>
      <c r="O62" s="44">
        <v>55.91</v>
      </c>
      <c r="P62" s="44">
        <v>65.59</v>
      </c>
      <c r="Q62" s="44">
        <v>75.260000000000005</v>
      </c>
      <c r="R62" s="45">
        <v>0</v>
      </c>
      <c r="AB62">
        <v>1770</v>
      </c>
    </row>
    <row r="63" spans="1:28" x14ac:dyDescent="0.25">
      <c r="M63" s="46">
        <v>3</v>
      </c>
      <c r="N63" s="47">
        <v>0</v>
      </c>
      <c r="O63" s="47">
        <v>43.01</v>
      </c>
      <c r="P63" s="47">
        <v>48.38</v>
      </c>
      <c r="Q63" s="47">
        <v>0</v>
      </c>
      <c r="R63" s="48">
        <v>0</v>
      </c>
      <c r="AB63">
        <v>1800</v>
      </c>
    </row>
    <row r="64" spans="1:28" x14ac:dyDescent="0.25">
      <c r="B64" s="1"/>
    </row>
    <row r="109" ht="15" customHeight="1" x14ac:dyDescent="0.25"/>
    <row r="131" ht="15" customHeight="1" x14ac:dyDescent="0.25"/>
    <row r="144" ht="15" customHeight="1" x14ac:dyDescent="0.25"/>
  </sheetData>
  <sheetProtection algorithmName="SHA-512" hashValue="PR+jGCdRBVHZJz0tv1TIsTixvMRar5ZKON46r2ZEyj/IRpkY992CkmOYfJSZsv6WYP3nBNQHnwHo7bX8Ul4uiw==" saltValue="q67MEPJxdMDA0vrvpqaP8w==" spinCount="100000" sheet="1" objects="1" scenarios="1" selectLockedCells="1"/>
  <sortState ref="S2:U40">
    <sortCondition ref="S2:S40"/>
  </sortState>
  <mergeCells count="4">
    <mergeCell ref="A7:K7"/>
    <mergeCell ref="A9:K10"/>
    <mergeCell ref="D15:G15"/>
    <mergeCell ref="B12:K12"/>
  </mergeCells>
  <dataValidations count="5">
    <dataValidation type="list" allowBlank="1" showInputMessage="1" showErrorMessage="1" sqref="AD9:AD16">
      <formula1>$M$6:$M$8</formula1>
    </dataValidation>
    <dataValidation type="list" allowBlank="1" showInputMessage="1" showErrorMessage="1" sqref="G38 G24 G26 G28 G30 G32 G34 G36 G58 G44 G46 G48 G50 G52 G54 G56">
      <formula1>$P$6:$P$8</formula1>
    </dataValidation>
    <dataValidation type="list" allowBlank="1" showInputMessage="1" showErrorMessage="1" sqref="E16:G16">
      <formula1>$S$7:$S$45</formula1>
    </dataValidation>
    <dataValidation type="list" allowBlank="1" showInputMessage="1" showErrorMessage="1" sqref="D15:G15">
      <formula1>$S$6:$S$45</formula1>
    </dataValidation>
    <dataValidation type="list" allowBlank="1" showInputMessage="1" showErrorMessage="1" sqref="G20">
      <formula1>$AB$3:$AB$63</formula1>
    </dataValidation>
  </dataValidations>
  <pageMargins left="0.70866141732283472" right="0.55118110236220474" top="0.51181102362204722" bottom="0.55118110236220474" header="0.31496062992125984" footer="0.31496062992125984"/>
  <pageSetup paperSize="9" scale="8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7:W178"/>
  <sheetViews>
    <sheetView showGridLines="0" zoomScaleNormal="100" zoomScaleSheetLayoutView="85" workbookViewId="0">
      <pane ySplit="6" topLeftCell="A7" activePane="bottomLeft" state="frozen"/>
      <selection pane="bottomLeft" activeCell="C26" sqref="C26:E26"/>
    </sheetView>
  </sheetViews>
  <sheetFormatPr defaultRowHeight="15" x14ac:dyDescent="0.25"/>
  <cols>
    <col min="1" max="1" width="4.42578125" customWidth="1"/>
    <col min="5" max="5" width="19.85546875" customWidth="1"/>
    <col min="6" max="6" width="9.7109375" customWidth="1"/>
    <col min="8" max="8" width="10" customWidth="1"/>
    <col min="9" max="10" width="12.7109375" customWidth="1"/>
    <col min="11" max="11" width="4.5703125" customWidth="1"/>
    <col min="12" max="12" width="12" hidden="1" customWidth="1"/>
    <col min="13" max="13" width="9.140625" hidden="1" customWidth="1"/>
    <col min="14" max="14" width="9.85546875" hidden="1" customWidth="1"/>
    <col min="15" max="17" width="9.140625" hidden="1" customWidth="1"/>
    <col min="18" max="18" width="27.7109375" hidden="1" customWidth="1"/>
    <col min="19" max="19" width="5.7109375" hidden="1" customWidth="1"/>
    <col min="20" max="23" width="9.140625" hidden="1" customWidth="1"/>
    <col min="24" max="31" width="9.140625" customWidth="1"/>
  </cols>
  <sheetData>
    <row r="7" spans="1:21" ht="15.75" x14ac:dyDescent="0.25">
      <c r="A7" s="96" t="s">
        <v>74</v>
      </c>
      <c r="B7" s="97"/>
      <c r="C7" s="97"/>
      <c r="D7" s="97"/>
      <c r="E7" s="97"/>
      <c r="F7" s="97"/>
      <c r="G7" s="97"/>
      <c r="H7" s="97"/>
      <c r="I7" s="97"/>
      <c r="J7" s="97"/>
      <c r="K7" s="104"/>
    </row>
    <row r="8" spans="1:21" ht="15.75" x14ac:dyDescent="0.25">
      <c r="A8" s="61"/>
      <c r="B8" s="62"/>
      <c r="C8" s="62"/>
      <c r="D8" s="62"/>
      <c r="E8" s="62"/>
      <c r="F8" s="62"/>
      <c r="G8" s="62"/>
      <c r="H8" s="62"/>
      <c r="I8" s="62"/>
      <c r="J8" s="62"/>
      <c r="K8" s="63"/>
    </row>
    <row r="9" spans="1:21" x14ac:dyDescent="0.25">
      <c r="A9" s="98" t="s">
        <v>75</v>
      </c>
      <c r="B9" s="99"/>
      <c r="C9" s="99"/>
      <c r="D9" s="99"/>
      <c r="E9" s="99"/>
      <c r="F9" s="99"/>
      <c r="G9" s="99"/>
      <c r="H9" s="99"/>
      <c r="I9" s="99"/>
      <c r="J9" s="99"/>
      <c r="K9" s="105"/>
    </row>
    <row r="10" spans="1:21" x14ac:dyDescent="0.25">
      <c r="A10" s="98"/>
      <c r="B10" s="99"/>
      <c r="C10" s="99"/>
      <c r="D10" s="99"/>
      <c r="E10" s="99"/>
      <c r="F10" s="99"/>
      <c r="G10" s="99"/>
      <c r="H10" s="99"/>
      <c r="I10" s="99"/>
      <c r="J10" s="99"/>
      <c r="K10" s="105"/>
    </row>
    <row r="11" spans="1:21" ht="15.75" x14ac:dyDescent="0.25">
      <c r="A11" s="31"/>
      <c r="B11" s="29"/>
      <c r="C11" s="29"/>
      <c r="D11" s="29"/>
      <c r="E11" s="29"/>
      <c r="F11" s="29"/>
      <c r="G11" s="29"/>
      <c r="H11" s="29"/>
      <c r="I11" s="29"/>
      <c r="J11" s="65"/>
      <c r="K11" s="30"/>
    </row>
    <row r="12" spans="1:21" ht="15.75" x14ac:dyDescent="0.25">
      <c r="A12" s="31"/>
      <c r="B12" s="103" t="s">
        <v>76</v>
      </c>
      <c r="C12" s="103"/>
      <c r="D12" s="103"/>
      <c r="E12" s="103"/>
      <c r="F12" s="103"/>
      <c r="G12" s="103"/>
      <c r="H12" s="103"/>
      <c r="I12" s="103"/>
      <c r="J12" s="103"/>
      <c r="K12" s="106"/>
    </row>
    <row r="13" spans="1:21" x14ac:dyDescent="0.25">
      <c r="A13" s="31"/>
      <c r="B13" s="29"/>
      <c r="C13" s="29"/>
      <c r="D13" s="29"/>
      <c r="E13" s="29"/>
      <c r="F13" s="29"/>
      <c r="G13" s="29"/>
      <c r="H13" s="29"/>
      <c r="I13" s="29"/>
      <c r="J13" s="72"/>
      <c r="K13" s="30"/>
    </row>
    <row r="14" spans="1:21" x14ac:dyDescent="0.25">
      <c r="A14" s="69">
        <v>6</v>
      </c>
      <c r="B14" s="59" t="s">
        <v>14</v>
      </c>
      <c r="C14" s="29"/>
      <c r="D14" s="29"/>
      <c r="E14" s="29"/>
      <c r="F14" s="29"/>
      <c r="G14" s="29"/>
      <c r="H14" s="29"/>
      <c r="I14" s="29"/>
      <c r="J14" s="29"/>
      <c r="K14" s="30"/>
    </row>
    <row r="15" spans="1:21" x14ac:dyDescent="0.25">
      <c r="A15" s="69"/>
      <c r="B15" s="59"/>
      <c r="C15" s="29"/>
      <c r="D15" s="29"/>
      <c r="E15" s="29"/>
      <c r="F15" s="29"/>
      <c r="G15" s="29"/>
      <c r="H15" s="29"/>
      <c r="I15" s="29"/>
      <c r="J15" s="29"/>
      <c r="K15" s="30"/>
      <c r="R15" s="55" t="s">
        <v>94</v>
      </c>
      <c r="S15" s="27"/>
      <c r="T15" s="27"/>
      <c r="U15" s="56"/>
    </row>
    <row r="16" spans="1:21" x14ac:dyDescent="0.25">
      <c r="A16" s="69">
        <v>7</v>
      </c>
      <c r="B16" s="59" t="s">
        <v>126</v>
      </c>
      <c r="C16" s="29"/>
      <c r="D16" s="29"/>
      <c r="E16" s="29"/>
      <c r="F16" s="29"/>
      <c r="G16" s="29"/>
      <c r="H16" s="29"/>
      <c r="I16" s="29"/>
      <c r="J16" s="29"/>
      <c r="K16" s="30"/>
      <c r="R16" s="31" t="s">
        <v>58</v>
      </c>
      <c r="S16" s="29"/>
      <c r="T16" s="29"/>
      <c r="U16" s="30"/>
    </row>
    <row r="17" spans="1:21" x14ac:dyDescent="0.25">
      <c r="A17" s="69"/>
      <c r="B17" s="59"/>
      <c r="C17" s="29"/>
      <c r="D17" s="29"/>
      <c r="E17" s="29"/>
      <c r="F17" s="29"/>
      <c r="G17" s="29"/>
      <c r="H17" s="29"/>
      <c r="I17" s="29"/>
      <c r="J17" s="29"/>
      <c r="K17" s="30"/>
      <c r="R17" s="32" t="s">
        <v>57</v>
      </c>
      <c r="S17" s="33"/>
      <c r="T17" s="33"/>
      <c r="U17" s="34"/>
    </row>
    <row r="18" spans="1:21" x14ac:dyDescent="0.25">
      <c r="A18" s="69">
        <v>7.1</v>
      </c>
      <c r="B18" s="29"/>
      <c r="C18" s="29" t="s">
        <v>16</v>
      </c>
      <c r="D18" s="29"/>
      <c r="E18" s="29"/>
      <c r="F18" s="29"/>
      <c r="G18" s="29"/>
      <c r="H18" s="29"/>
      <c r="I18" s="29"/>
      <c r="J18" s="29"/>
      <c r="K18" s="30"/>
    </row>
    <row r="19" spans="1:21" x14ac:dyDescent="0.25">
      <c r="A19" s="69"/>
      <c r="B19" s="29"/>
      <c r="C19" s="29"/>
      <c r="D19" s="29"/>
      <c r="E19" s="29"/>
      <c r="F19" s="29"/>
      <c r="G19" s="29"/>
      <c r="H19" s="29"/>
      <c r="I19" s="29"/>
      <c r="J19" s="29"/>
      <c r="K19" s="30"/>
      <c r="R19" s="55" t="s">
        <v>94</v>
      </c>
      <c r="S19" s="27"/>
      <c r="T19" s="27"/>
      <c r="U19" s="56"/>
    </row>
    <row r="20" spans="1:21" x14ac:dyDescent="0.25">
      <c r="A20" s="31"/>
      <c r="B20" s="29" t="s">
        <v>91</v>
      </c>
      <c r="C20" s="29" t="s">
        <v>1</v>
      </c>
      <c r="D20" s="29"/>
      <c r="E20" s="29"/>
      <c r="F20" s="29"/>
      <c r="G20" s="29"/>
      <c r="H20" s="29"/>
      <c r="I20" s="15"/>
      <c r="J20" s="29" t="s">
        <v>13</v>
      </c>
      <c r="K20" s="30"/>
      <c r="R20" s="31" t="s">
        <v>127</v>
      </c>
      <c r="S20" s="29"/>
      <c r="T20" s="29"/>
      <c r="U20" s="30"/>
    </row>
    <row r="21" spans="1:21" x14ac:dyDescent="0.25">
      <c r="A21" s="69"/>
      <c r="B21" s="29"/>
      <c r="C21" s="29"/>
      <c r="D21" s="29"/>
      <c r="E21" s="29"/>
      <c r="F21" s="29"/>
      <c r="G21" s="29"/>
      <c r="H21" s="29"/>
      <c r="I21" s="29"/>
      <c r="J21" s="29"/>
      <c r="K21" s="30"/>
      <c r="R21" s="31" t="s">
        <v>128</v>
      </c>
      <c r="S21" s="29"/>
      <c r="T21" s="29"/>
      <c r="U21" s="30"/>
    </row>
    <row r="22" spans="1:21" x14ac:dyDescent="0.25">
      <c r="A22" s="31"/>
      <c r="B22" s="29" t="s">
        <v>92</v>
      </c>
      <c r="C22" s="29" t="s">
        <v>58</v>
      </c>
      <c r="D22" s="29"/>
      <c r="E22" s="29"/>
      <c r="F22" s="29"/>
      <c r="G22" s="29"/>
      <c r="H22" s="29"/>
      <c r="I22" s="15"/>
      <c r="J22" s="29" t="s">
        <v>13</v>
      </c>
      <c r="K22" s="30"/>
      <c r="R22" s="31" t="s">
        <v>129</v>
      </c>
      <c r="S22" s="29"/>
      <c r="T22" s="29"/>
      <c r="U22" s="30"/>
    </row>
    <row r="23" spans="1:21" x14ac:dyDescent="0.25">
      <c r="A23" s="31"/>
      <c r="B23" s="29"/>
      <c r="C23" s="29"/>
      <c r="D23" s="29"/>
      <c r="E23" s="29"/>
      <c r="F23" s="29"/>
      <c r="G23" s="29"/>
      <c r="H23" s="29"/>
      <c r="I23" s="29"/>
      <c r="J23" s="29"/>
      <c r="K23" s="30"/>
      <c r="R23" s="31" t="s">
        <v>130</v>
      </c>
      <c r="S23" s="29"/>
      <c r="T23" s="29"/>
      <c r="U23" s="30"/>
    </row>
    <row r="24" spans="1:21" x14ac:dyDescent="0.25">
      <c r="A24" s="31"/>
      <c r="B24" s="29" t="s">
        <v>93</v>
      </c>
      <c r="C24" s="29" t="s">
        <v>57</v>
      </c>
      <c r="D24" s="29"/>
      <c r="E24" s="29"/>
      <c r="F24" s="29"/>
      <c r="G24" s="29"/>
      <c r="H24" s="29"/>
      <c r="I24" s="15"/>
      <c r="J24" s="29" t="s">
        <v>13</v>
      </c>
      <c r="K24" s="30"/>
      <c r="R24" s="31" t="s">
        <v>131</v>
      </c>
      <c r="S24" s="29"/>
      <c r="T24" s="29"/>
      <c r="U24" s="30"/>
    </row>
    <row r="25" spans="1:21" x14ac:dyDescent="0.25">
      <c r="A25" s="31"/>
      <c r="B25" s="29"/>
      <c r="C25" s="29"/>
      <c r="D25" s="29"/>
      <c r="E25" s="29"/>
      <c r="F25" s="29"/>
      <c r="G25" s="29"/>
      <c r="H25" s="29"/>
      <c r="I25" s="29"/>
      <c r="J25" s="29"/>
      <c r="K25" s="30"/>
      <c r="R25" s="31" t="s">
        <v>17</v>
      </c>
      <c r="S25" s="29"/>
      <c r="T25" s="29"/>
      <c r="U25" s="30"/>
    </row>
    <row r="26" spans="1:21" x14ac:dyDescent="0.25">
      <c r="A26" s="31"/>
      <c r="B26" s="29" t="s">
        <v>133</v>
      </c>
      <c r="C26" s="107" t="s">
        <v>94</v>
      </c>
      <c r="D26" s="108"/>
      <c r="E26" s="109"/>
      <c r="F26" s="29"/>
      <c r="G26" s="29"/>
      <c r="H26" s="29"/>
      <c r="I26" s="15"/>
      <c r="J26" s="29" t="s">
        <v>13</v>
      </c>
      <c r="K26" s="30"/>
      <c r="R26" s="32" t="s">
        <v>132</v>
      </c>
      <c r="S26" s="33"/>
      <c r="T26" s="33"/>
      <c r="U26" s="34"/>
    </row>
    <row r="27" spans="1:21" x14ac:dyDescent="0.25">
      <c r="A27" s="31"/>
      <c r="B27" s="29"/>
      <c r="C27" s="29"/>
      <c r="D27" s="29"/>
      <c r="E27" s="29"/>
      <c r="F27" s="29"/>
      <c r="G27" s="29"/>
      <c r="H27" s="29"/>
      <c r="I27" s="29"/>
      <c r="J27" s="29"/>
      <c r="K27" s="30"/>
    </row>
    <row r="28" spans="1:21" x14ac:dyDescent="0.25">
      <c r="A28" s="31"/>
      <c r="B28" s="29"/>
      <c r="C28" s="29"/>
      <c r="D28" s="29"/>
      <c r="E28" s="29"/>
      <c r="F28" s="29"/>
      <c r="G28" s="29"/>
      <c r="H28" s="29"/>
      <c r="I28" s="29"/>
      <c r="J28" s="29"/>
      <c r="K28" s="30"/>
    </row>
    <row r="29" spans="1:21" x14ac:dyDescent="0.2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4"/>
    </row>
    <row r="31" spans="1:21" ht="15" customHeight="1" x14ac:dyDescent="0.25">
      <c r="N31" s="16"/>
    </row>
    <row r="32" spans="1:21" x14ac:dyDescent="0.25">
      <c r="N32" s="16"/>
    </row>
    <row r="33" spans="14:14" x14ac:dyDescent="0.25">
      <c r="N33" s="16"/>
    </row>
    <row r="34" spans="14:14" x14ac:dyDescent="0.25">
      <c r="N34" s="16"/>
    </row>
    <row r="35" spans="14:14" x14ac:dyDescent="0.25">
      <c r="N35" s="16"/>
    </row>
    <row r="36" spans="14:14" x14ac:dyDescent="0.25">
      <c r="N36" s="17"/>
    </row>
    <row r="37" spans="14:14" x14ac:dyDescent="0.25">
      <c r="N37" s="16"/>
    </row>
    <row r="38" spans="14:14" x14ac:dyDescent="0.25">
      <c r="N38" s="16"/>
    </row>
    <row r="39" spans="14:14" ht="15" customHeight="1" x14ac:dyDescent="0.25">
      <c r="N39" s="16"/>
    </row>
    <row r="40" spans="14:14" x14ac:dyDescent="0.25">
      <c r="N40" s="17"/>
    </row>
    <row r="41" spans="14:14" ht="15" customHeight="1" x14ac:dyDescent="0.25">
      <c r="N41" s="17"/>
    </row>
    <row r="42" spans="14:14" x14ac:dyDescent="0.25">
      <c r="N42" s="17"/>
    </row>
    <row r="43" spans="14:14" x14ac:dyDescent="0.25">
      <c r="N43" s="17"/>
    </row>
    <row r="44" spans="14:14" x14ac:dyDescent="0.25">
      <c r="N44" s="17"/>
    </row>
    <row r="45" spans="14:14" x14ac:dyDescent="0.25">
      <c r="N45" s="17"/>
    </row>
    <row r="46" spans="14:14" ht="15" customHeight="1" x14ac:dyDescent="0.25">
      <c r="N46" s="17"/>
    </row>
    <row r="47" spans="14:14" x14ac:dyDescent="0.25">
      <c r="N47" s="17"/>
    </row>
    <row r="48" spans="14:14" x14ac:dyDescent="0.25">
      <c r="N48" s="17"/>
    </row>
    <row r="54" ht="15" customHeight="1" x14ac:dyDescent="0.25"/>
    <row r="58" ht="15" customHeight="1" x14ac:dyDescent="0.25"/>
    <row r="76" ht="30.75" customHeight="1" x14ac:dyDescent="0.25"/>
    <row r="77" ht="45.75" customHeight="1" x14ac:dyDescent="0.25"/>
    <row r="79" ht="15" customHeight="1" x14ac:dyDescent="0.25"/>
    <row r="82" ht="15" customHeight="1" x14ac:dyDescent="0.25"/>
    <row r="84" ht="30.75" customHeight="1" x14ac:dyDescent="0.25"/>
    <row r="85" ht="30" customHeight="1" x14ac:dyDescent="0.25"/>
    <row r="86" ht="30" customHeight="1" x14ac:dyDescent="0.25"/>
    <row r="92" ht="15" customHeight="1" x14ac:dyDescent="0.25"/>
    <row r="143" ht="15" customHeight="1" x14ac:dyDescent="0.25"/>
    <row r="165" ht="15" customHeight="1" x14ac:dyDescent="0.25"/>
    <row r="178" ht="15" customHeight="1" x14ac:dyDescent="0.25"/>
  </sheetData>
  <sheetProtection algorithmName="SHA-512" hashValue="YZsVg7w5U3qGcns8i9J+Va5WeF+ma3D1GkkYXmxfkPQ3xMWW3NwH54ADfHnh80tno7Mmh8Dvfm9VzfEPLO8x5g==" saltValue="1UCdQKE1vBJMET3pJXi9RA==" spinCount="100000" sheet="1" objects="1" scenarios="1" selectLockedCells="1"/>
  <mergeCells count="4">
    <mergeCell ref="A7:K7"/>
    <mergeCell ref="A9:K10"/>
    <mergeCell ref="B12:K12"/>
    <mergeCell ref="C26:E26"/>
  </mergeCells>
  <dataValidations count="2">
    <dataValidation type="list" allowBlank="1" showInputMessage="1" showErrorMessage="1" sqref="C26:E26">
      <formula1>$R$19:$R$26</formula1>
    </dataValidation>
    <dataValidation type="list" allowBlank="1" showInputMessage="1" showErrorMessage="1" sqref="F22:F24">
      <formula1>#REF!</formula1>
    </dataValidation>
  </dataValidations>
  <pageMargins left="0.70866141732283472" right="0.55118110236220474" top="0.51181102362204722" bottom="0.55118110236220474" header="0.31496062992125984" footer="0.31496062992125984"/>
  <pageSetup paperSize="9" scale="80" fitToHeight="0" orientation="portrait" r:id="rId1"/>
  <rowBreaks count="1" manualBreakCount="1">
    <brk id="13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7:AA246"/>
  <sheetViews>
    <sheetView showGridLines="0" zoomScaleNormal="100" zoomScaleSheetLayoutView="85" workbookViewId="0">
      <pane ySplit="6" topLeftCell="A7" activePane="bottomLeft" state="frozen"/>
      <selection pane="bottomLeft" activeCell="F31" sqref="F31:F37"/>
    </sheetView>
  </sheetViews>
  <sheetFormatPr defaultRowHeight="15" x14ac:dyDescent="0.25"/>
  <cols>
    <col min="1" max="1" width="4.42578125" customWidth="1"/>
    <col min="5" max="5" width="19.85546875" customWidth="1"/>
    <col min="6" max="6" width="9.7109375" customWidth="1"/>
    <col min="8" max="8" width="10" customWidth="1"/>
    <col min="9" max="10" width="12.7109375" customWidth="1"/>
    <col min="11" max="11" width="4.5703125" customWidth="1"/>
    <col min="12" max="12" width="12" customWidth="1"/>
    <col min="13" max="13" width="9.140625" customWidth="1"/>
    <col min="14" max="14" width="9.85546875" customWidth="1"/>
    <col min="15" max="17" width="9.140625" customWidth="1"/>
    <col min="18" max="18" width="27.7109375" customWidth="1"/>
    <col min="19" max="19" width="5.7109375" customWidth="1"/>
    <col min="20" max="31" width="9.140625" customWidth="1"/>
  </cols>
  <sheetData>
    <row r="7" spans="1:11" ht="15.75" x14ac:dyDescent="0.25">
      <c r="A7" s="96" t="s">
        <v>74</v>
      </c>
      <c r="B7" s="97"/>
      <c r="C7" s="97"/>
      <c r="D7" s="97"/>
      <c r="E7" s="97"/>
      <c r="F7" s="97"/>
      <c r="G7" s="97"/>
      <c r="H7" s="97"/>
      <c r="I7" s="97"/>
      <c r="J7" s="97"/>
      <c r="K7" s="104"/>
    </row>
    <row r="8" spans="1:11" ht="15.75" x14ac:dyDescent="0.25">
      <c r="A8" s="61"/>
      <c r="B8" s="62"/>
      <c r="C8" s="62"/>
      <c r="D8" s="62"/>
      <c r="E8" s="62"/>
      <c r="F8" s="62"/>
      <c r="G8" s="62"/>
      <c r="H8" s="62"/>
      <c r="I8" s="62"/>
      <c r="J8" s="62"/>
      <c r="K8" s="63"/>
    </row>
    <row r="9" spans="1:11" x14ac:dyDescent="0.25">
      <c r="A9" s="98" t="s">
        <v>75</v>
      </c>
      <c r="B9" s="99"/>
      <c r="C9" s="99"/>
      <c r="D9" s="99"/>
      <c r="E9" s="99"/>
      <c r="F9" s="99"/>
      <c r="G9" s="99"/>
      <c r="H9" s="99"/>
      <c r="I9" s="99"/>
      <c r="J9" s="99"/>
      <c r="K9" s="105"/>
    </row>
    <row r="10" spans="1:11" x14ac:dyDescent="0.25">
      <c r="A10" s="98"/>
      <c r="B10" s="99"/>
      <c r="C10" s="99"/>
      <c r="D10" s="99"/>
      <c r="E10" s="99"/>
      <c r="F10" s="99"/>
      <c r="G10" s="99"/>
      <c r="H10" s="99"/>
      <c r="I10" s="99"/>
      <c r="J10" s="99"/>
      <c r="K10" s="105"/>
    </row>
    <row r="11" spans="1:11" ht="15.75" x14ac:dyDescent="0.25">
      <c r="A11" s="31"/>
      <c r="B11" s="29"/>
      <c r="C11" s="29"/>
      <c r="D11" s="29"/>
      <c r="E11" s="29"/>
      <c r="F11" s="29"/>
      <c r="G11" s="29"/>
      <c r="H11" s="29"/>
      <c r="I11" s="29"/>
      <c r="J11" s="65"/>
      <c r="K11" s="30"/>
    </row>
    <row r="12" spans="1:11" ht="15.75" x14ac:dyDescent="0.25">
      <c r="A12" s="31"/>
      <c r="B12" s="103" t="s">
        <v>76</v>
      </c>
      <c r="C12" s="103"/>
      <c r="D12" s="103"/>
      <c r="E12" s="103"/>
      <c r="F12" s="103"/>
      <c r="G12" s="103"/>
      <c r="H12" s="103"/>
      <c r="I12" s="103"/>
      <c r="J12" s="103"/>
      <c r="K12" s="106"/>
    </row>
    <row r="13" spans="1:11" x14ac:dyDescent="0.25">
      <c r="A13" s="31"/>
      <c r="B13" s="29"/>
      <c r="C13" s="29"/>
      <c r="D13" s="29"/>
      <c r="E13" s="29"/>
      <c r="F13" s="29"/>
      <c r="G13" s="29"/>
      <c r="H13" s="29"/>
      <c r="I13" s="29"/>
      <c r="J13" s="72"/>
      <c r="K13" s="30"/>
    </row>
    <row r="14" spans="1:11" x14ac:dyDescent="0.25">
      <c r="A14" s="31"/>
      <c r="B14" s="29"/>
      <c r="C14" s="29"/>
      <c r="D14" s="29"/>
      <c r="E14" s="29"/>
      <c r="F14" s="29"/>
      <c r="G14" s="29"/>
      <c r="H14" s="29"/>
      <c r="I14" s="29"/>
      <c r="J14" s="29"/>
      <c r="K14" s="30"/>
    </row>
    <row r="15" spans="1:11" ht="45" x14ac:dyDescent="0.25">
      <c r="A15" s="31"/>
      <c r="B15" s="5" t="s">
        <v>60</v>
      </c>
      <c r="C15" s="123" t="s">
        <v>61</v>
      </c>
      <c r="D15" s="123"/>
      <c r="E15" s="123"/>
      <c r="F15" s="6" t="s">
        <v>62</v>
      </c>
      <c r="G15" s="6" t="s">
        <v>63</v>
      </c>
      <c r="H15" s="6" t="s">
        <v>64</v>
      </c>
      <c r="I15" s="6" t="s">
        <v>65</v>
      </c>
      <c r="J15" s="6" t="s">
        <v>66</v>
      </c>
      <c r="K15" s="30"/>
    </row>
    <row r="16" spans="1:11" x14ac:dyDescent="0.25">
      <c r="A16" s="31"/>
      <c r="B16" s="22" t="s">
        <v>110</v>
      </c>
      <c r="C16" s="110" t="s">
        <v>77</v>
      </c>
      <c r="D16" s="111"/>
      <c r="E16" s="111"/>
      <c r="F16" s="111"/>
      <c r="G16" s="111"/>
      <c r="H16" s="111"/>
      <c r="I16" s="111"/>
      <c r="J16" s="112"/>
      <c r="K16" s="30"/>
    </row>
    <row r="17" spans="1:11" x14ac:dyDescent="0.25">
      <c r="A17" s="31"/>
      <c r="B17" s="21">
        <v>1</v>
      </c>
      <c r="C17" s="124" t="s">
        <v>67</v>
      </c>
      <c r="D17" s="125"/>
      <c r="E17" s="126"/>
      <c r="F17" s="7">
        <v>192.76</v>
      </c>
      <c r="G17" s="119"/>
      <c r="H17" s="120"/>
      <c r="I17" s="120"/>
      <c r="J17" s="121"/>
      <c r="K17" s="30"/>
    </row>
    <row r="18" spans="1:11" ht="15" customHeight="1" x14ac:dyDescent="0.25">
      <c r="A18" s="31"/>
      <c r="B18" s="18">
        <v>2</v>
      </c>
      <c r="C18" s="110" t="s">
        <v>78</v>
      </c>
      <c r="D18" s="111"/>
      <c r="E18" s="111"/>
      <c r="F18" s="111"/>
      <c r="G18" s="111"/>
      <c r="H18" s="111"/>
      <c r="I18" s="111"/>
      <c r="J18" s="112"/>
      <c r="K18" s="30"/>
    </row>
    <row r="19" spans="1:11" x14ac:dyDescent="0.25">
      <c r="A19" s="31"/>
      <c r="B19" s="10" t="s">
        <v>112</v>
      </c>
      <c r="C19" s="118" t="s">
        <v>68</v>
      </c>
      <c r="D19" s="118"/>
      <c r="E19" s="118"/>
      <c r="F19" s="9">
        <v>26.47</v>
      </c>
      <c r="G19" s="8">
        <v>1</v>
      </c>
      <c r="H19" s="4"/>
      <c r="I19" s="4"/>
      <c r="J19" s="9">
        <f>+F19*G19</f>
        <v>26.47</v>
      </c>
      <c r="K19" s="30"/>
    </row>
    <row r="20" spans="1:11" ht="46.5" customHeight="1" x14ac:dyDescent="0.25">
      <c r="A20" s="31"/>
      <c r="B20" s="10" t="s">
        <v>111</v>
      </c>
      <c r="C20" s="118" t="s">
        <v>79</v>
      </c>
      <c r="D20" s="118"/>
      <c r="E20" s="118"/>
      <c r="F20" s="9">
        <v>0.32</v>
      </c>
      <c r="G20" s="12">
        <f>+Áreas!I20+Áreas!I22+Áreas!I24+Áreas!I26</f>
        <v>0</v>
      </c>
      <c r="H20" s="4"/>
      <c r="I20" s="4"/>
      <c r="J20" s="9">
        <f>+F20*G20</f>
        <v>0</v>
      </c>
      <c r="K20" s="30"/>
    </row>
    <row r="21" spans="1:11" x14ac:dyDescent="0.25">
      <c r="A21" s="31"/>
      <c r="B21" s="10">
        <v>3</v>
      </c>
      <c r="C21" s="113" t="s">
        <v>80</v>
      </c>
      <c r="D21" s="114"/>
      <c r="E21" s="115"/>
      <c r="F21" s="9">
        <v>104.31</v>
      </c>
      <c r="G21" s="119"/>
      <c r="H21" s="120"/>
      <c r="I21" s="120"/>
      <c r="J21" s="121"/>
      <c r="K21" s="30"/>
    </row>
    <row r="22" spans="1:11" x14ac:dyDescent="0.25">
      <c r="A22" s="31"/>
      <c r="B22" s="10">
        <v>4</v>
      </c>
      <c r="C22" s="110" t="s">
        <v>81</v>
      </c>
      <c r="D22" s="111"/>
      <c r="E22" s="111"/>
      <c r="F22" s="111">
        <v>1.06</v>
      </c>
      <c r="G22" s="111" t="e">
        <f>+#REF!</f>
        <v>#REF!</v>
      </c>
      <c r="H22" s="111"/>
      <c r="I22" s="111"/>
      <c r="J22" s="112" t="e">
        <f>+F22*G22</f>
        <v>#REF!</v>
      </c>
      <c r="K22" s="30"/>
    </row>
    <row r="23" spans="1:11" x14ac:dyDescent="0.25">
      <c r="A23" s="31"/>
      <c r="B23" s="10" t="s">
        <v>113</v>
      </c>
      <c r="C23" s="113" t="s">
        <v>67</v>
      </c>
      <c r="D23" s="114"/>
      <c r="E23" s="115"/>
      <c r="F23" s="9">
        <v>104.31</v>
      </c>
      <c r="G23" s="119"/>
      <c r="H23" s="120"/>
      <c r="I23" s="120"/>
      <c r="J23" s="121"/>
      <c r="K23" s="30"/>
    </row>
    <row r="24" spans="1:11" x14ac:dyDescent="0.25">
      <c r="A24" s="31"/>
      <c r="B24" s="22" t="s">
        <v>114</v>
      </c>
      <c r="C24" s="110" t="s">
        <v>82</v>
      </c>
      <c r="D24" s="111"/>
      <c r="E24" s="111"/>
      <c r="F24" s="111">
        <v>1.98</v>
      </c>
      <c r="G24" s="111" t="e">
        <f>+#REF!</f>
        <v>#REF!</v>
      </c>
      <c r="H24" s="111"/>
      <c r="I24" s="111"/>
      <c r="J24" s="112" t="e">
        <f>+#REF!</f>
        <v>#REF!</v>
      </c>
      <c r="K24" s="30"/>
    </row>
    <row r="25" spans="1:11" x14ac:dyDescent="0.25">
      <c r="A25" s="31"/>
      <c r="B25" s="10">
        <v>1</v>
      </c>
      <c r="C25" s="118" t="s">
        <v>67</v>
      </c>
      <c r="D25" s="118"/>
      <c r="E25" s="118"/>
      <c r="F25" s="9">
        <v>100.56</v>
      </c>
      <c r="G25" s="119"/>
      <c r="H25" s="120"/>
      <c r="I25" s="120"/>
      <c r="J25" s="121"/>
      <c r="K25" s="30"/>
    </row>
    <row r="26" spans="1:11" x14ac:dyDescent="0.25">
      <c r="A26" s="31"/>
      <c r="B26" s="10">
        <v>2</v>
      </c>
      <c r="C26" s="110" t="s">
        <v>83</v>
      </c>
      <c r="D26" s="111"/>
      <c r="E26" s="111"/>
      <c r="F26" s="111">
        <v>0.17</v>
      </c>
      <c r="G26" s="111" t="e">
        <f>+#REF!</f>
        <v>#REF!</v>
      </c>
      <c r="H26" s="111"/>
      <c r="I26" s="111"/>
      <c r="J26" s="112" t="e">
        <f>+#REF!</f>
        <v>#REF!</v>
      </c>
      <c r="K26" s="30"/>
    </row>
    <row r="27" spans="1:11" ht="15" customHeight="1" x14ac:dyDescent="0.25">
      <c r="A27" s="31"/>
      <c r="B27" s="10" t="s">
        <v>111</v>
      </c>
      <c r="C27" s="113" t="s">
        <v>84</v>
      </c>
      <c r="D27" s="114"/>
      <c r="E27" s="115"/>
      <c r="F27" s="9">
        <v>13.9</v>
      </c>
      <c r="G27" s="19">
        <f>IF(Localização!G20="-",0,Localização!G20/30)</f>
        <v>0</v>
      </c>
      <c r="H27" s="4"/>
      <c r="I27" s="4"/>
      <c r="J27" s="9">
        <f>+F27*G27</f>
        <v>0</v>
      </c>
      <c r="K27" s="30"/>
    </row>
    <row r="28" spans="1:11" ht="31.5" customHeight="1" x14ac:dyDescent="0.25">
      <c r="A28" s="31"/>
      <c r="B28" s="10" t="s">
        <v>115</v>
      </c>
      <c r="C28" s="113" t="s">
        <v>85</v>
      </c>
      <c r="D28" s="114"/>
      <c r="E28" s="115"/>
      <c r="F28" s="9">
        <v>0.17</v>
      </c>
      <c r="G28" s="12">
        <f>+G20</f>
        <v>0</v>
      </c>
      <c r="H28" s="4"/>
      <c r="I28" s="4"/>
      <c r="J28" s="9">
        <f>+F28*G28</f>
        <v>0</v>
      </c>
      <c r="K28" s="30"/>
    </row>
    <row r="29" spans="1:11" x14ac:dyDescent="0.25">
      <c r="A29" s="31"/>
      <c r="B29" s="10" t="s">
        <v>117</v>
      </c>
      <c r="C29" s="110" t="s">
        <v>87</v>
      </c>
      <c r="D29" s="111"/>
      <c r="E29" s="111"/>
      <c r="F29" s="111"/>
      <c r="G29" s="111"/>
      <c r="H29" s="111"/>
      <c r="I29" s="111"/>
      <c r="J29" s="112"/>
      <c r="K29" s="30"/>
    </row>
    <row r="30" spans="1:11" x14ac:dyDescent="0.25">
      <c r="A30" s="31"/>
      <c r="B30" s="10" t="s">
        <v>118</v>
      </c>
      <c r="C30" s="113" t="s">
        <v>5</v>
      </c>
      <c r="D30" s="114"/>
      <c r="E30" s="115"/>
      <c r="F30" s="9">
        <v>30.3</v>
      </c>
      <c r="G30" s="19">
        <f>IF(Localização!G24="s",1,0)</f>
        <v>0</v>
      </c>
      <c r="H30" s="4"/>
      <c r="I30" s="4"/>
      <c r="J30" s="9">
        <f t="shared" ref="J30:J37" si="0">+F30*G30</f>
        <v>0</v>
      </c>
      <c r="K30" s="30"/>
    </row>
    <row r="31" spans="1:11" x14ac:dyDescent="0.25">
      <c r="A31" s="31"/>
      <c r="B31" s="10" t="s">
        <v>119</v>
      </c>
      <c r="C31" s="113" t="s">
        <v>6</v>
      </c>
      <c r="D31" s="114"/>
      <c r="E31" s="115"/>
      <c r="F31" s="9">
        <v>7.38</v>
      </c>
      <c r="G31" s="19">
        <f>IF(Localização!G26="s",1,0)</f>
        <v>0</v>
      </c>
      <c r="H31" s="4"/>
      <c r="I31" s="4"/>
      <c r="J31" s="9">
        <f t="shared" si="0"/>
        <v>0</v>
      </c>
      <c r="K31" s="30"/>
    </row>
    <row r="32" spans="1:11" x14ac:dyDescent="0.25">
      <c r="A32" s="31"/>
      <c r="B32" s="10" t="s">
        <v>120</v>
      </c>
      <c r="C32" s="113" t="s">
        <v>8</v>
      </c>
      <c r="D32" s="114"/>
      <c r="E32" s="115"/>
      <c r="F32" s="9">
        <v>7.38</v>
      </c>
      <c r="G32" s="19">
        <f>IF(Localização!G28="s",1,0)</f>
        <v>0</v>
      </c>
      <c r="H32" s="4"/>
      <c r="I32" s="4"/>
      <c r="J32" s="9">
        <f t="shared" si="0"/>
        <v>0</v>
      </c>
      <c r="K32" s="30"/>
    </row>
    <row r="33" spans="1:27" x14ac:dyDescent="0.25">
      <c r="A33" s="31"/>
      <c r="B33" s="10" t="s">
        <v>121</v>
      </c>
      <c r="C33" s="113" t="s">
        <v>88</v>
      </c>
      <c r="D33" s="114"/>
      <c r="E33" s="115"/>
      <c r="F33" s="9">
        <v>7.38</v>
      </c>
      <c r="G33" s="19">
        <f>IF(Localização!G30="s",1,0)</f>
        <v>0</v>
      </c>
      <c r="H33" s="4"/>
      <c r="I33" s="4"/>
      <c r="J33" s="9">
        <f t="shared" si="0"/>
        <v>0</v>
      </c>
      <c r="K33" s="30"/>
    </row>
    <row r="34" spans="1:27" x14ac:dyDescent="0.25">
      <c r="A34" s="31"/>
      <c r="B34" s="10" t="s">
        <v>122</v>
      </c>
      <c r="C34" s="113" t="s">
        <v>10</v>
      </c>
      <c r="D34" s="114"/>
      <c r="E34" s="115"/>
      <c r="F34" s="9">
        <v>7.38</v>
      </c>
      <c r="G34" s="19">
        <f>IF(Localização!G32="s",1,0)</f>
        <v>0</v>
      </c>
      <c r="H34" s="4"/>
      <c r="I34" s="4"/>
      <c r="J34" s="9">
        <f t="shared" si="0"/>
        <v>0</v>
      </c>
      <c r="K34" s="30"/>
    </row>
    <row r="35" spans="1:27" ht="15" customHeight="1" x14ac:dyDescent="0.25">
      <c r="A35" s="31"/>
      <c r="B35" s="10" t="s">
        <v>123</v>
      </c>
      <c r="C35" s="113" t="s">
        <v>11</v>
      </c>
      <c r="D35" s="114"/>
      <c r="E35" s="115"/>
      <c r="F35" s="9">
        <v>7.38</v>
      </c>
      <c r="G35" s="19">
        <f>IF(Localização!G34="s",1,0)</f>
        <v>0</v>
      </c>
      <c r="H35" s="4"/>
      <c r="I35" s="4"/>
      <c r="J35" s="9">
        <f t="shared" si="0"/>
        <v>0</v>
      </c>
      <c r="K35" s="30"/>
    </row>
    <row r="36" spans="1:27" x14ac:dyDescent="0.25">
      <c r="A36" s="31"/>
      <c r="B36" s="10" t="s">
        <v>124</v>
      </c>
      <c r="C36" s="113" t="s">
        <v>12</v>
      </c>
      <c r="D36" s="114"/>
      <c r="E36" s="115"/>
      <c r="F36" s="9">
        <v>7.38</v>
      </c>
      <c r="G36" s="19">
        <f>IF(Localização!G36="s",1,0)</f>
        <v>0</v>
      </c>
      <c r="H36" s="4"/>
      <c r="I36" s="4"/>
      <c r="J36" s="9">
        <f t="shared" si="0"/>
        <v>0</v>
      </c>
      <c r="K36" s="30"/>
    </row>
    <row r="37" spans="1:27" ht="15" customHeight="1" x14ac:dyDescent="0.25">
      <c r="A37" s="31"/>
      <c r="B37" s="10" t="s">
        <v>125</v>
      </c>
      <c r="C37" s="113" t="s">
        <v>86</v>
      </c>
      <c r="D37" s="114"/>
      <c r="E37" s="115"/>
      <c r="F37" s="9">
        <v>7.38</v>
      </c>
      <c r="G37" s="19">
        <f>IF(Localização!G38="s",1,0)</f>
        <v>0</v>
      </c>
      <c r="H37" s="4"/>
      <c r="I37" s="4"/>
      <c r="J37" s="9">
        <f t="shared" si="0"/>
        <v>0</v>
      </c>
      <c r="K37" s="30"/>
    </row>
    <row r="38" spans="1:27" x14ac:dyDescent="0.25">
      <c r="A38" s="31"/>
      <c r="B38" s="29"/>
      <c r="C38" s="29"/>
      <c r="D38" s="29"/>
      <c r="E38" s="29"/>
      <c r="F38" s="29"/>
      <c r="G38" s="29"/>
      <c r="H38" s="29"/>
      <c r="I38" s="29"/>
      <c r="J38" s="29"/>
      <c r="K38" s="30"/>
    </row>
    <row r="39" spans="1:27" x14ac:dyDescent="0.25">
      <c r="A39" s="31"/>
      <c r="B39" s="11"/>
      <c r="C39" s="29"/>
      <c r="D39" s="29"/>
      <c r="E39" s="68"/>
      <c r="F39" s="91"/>
      <c r="G39" s="92"/>
      <c r="H39" s="59" t="s">
        <v>137</v>
      </c>
      <c r="I39" s="29"/>
      <c r="J39" s="13">
        <f>SUM(J27:J38)+G25+G23+J21+J20+J19+G17</f>
        <v>26.47</v>
      </c>
      <c r="K39" s="30"/>
    </row>
    <row r="40" spans="1:27" x14ac:dyDescent="0.25">
      <c r="A40" s="31"/>
      <c r="B40" s="11"/>
      <c r="C40" s="29"/>
      <c r="D40" s="29"/>
      <c r="E40" s="68"/>
      <c r="F40" s="91"/>
      <c r="G40" s="92"/>
      <c r="H40" s="29"/>
      <c r="I40" s="29"/>
      <c r="J40" s="29"/>
      <c r="K40" s="30"/>
    </row>
    <row r="41" spans="1:27" ht="15.75" x14ac:dyDescent="0.25">
      <c r="A41" s="31"/>
      <c r="B41" s="133" t="s">
        <v>135</v>
      </c>
      <c r="C41" s="133"/>
      <c r="D41" s="133"/>
      <c r="E41" s="133"/>
      <c r="F41" s="133"/>
      <c r="G41" s="133"/>
      <c r="H41" s="133"/>
      <c r="I41" s="133"/>
      <c r="J41" s="133"/>
      <c r="K41" s="30"/>
    </row>
    <row r="42" spans="1:27" x14ac:dyDescent="0.25">
      <c r="A42" s="31"/>
      <c r="B42" s="11"/>
      <c r="C42" s="29"/>
      <c r="D42" s="29"/>
      <c r="E42" s="68"/>
      <c r="F42" s="91"/>
      <c r="G42" s="92"/>
      <c r="H42" s="29"/>
      <c r="I42" s="29"/>
      <c r="J42" s="29"/>
      <c r="K42" s="30"/>
    </row>
    <row r="43" spans="1:27" ht="45" x14ac:dyDescent="0.25">
      <c r="A43" s="31"/>
      <c r="B43" s="5" t="s">
        <v>60</v>
      </c>
      <c r="C43" s="123" t="s">
        <v>61</v>
      </c>
      <c r="D43" s="123"/>
      <c r="E43" s="123"/>
      <c r="F43" s="6" t="s">
        <v>138</v>
      </c>
      <c r="G43" s="134" t="s">
        <v>90</v>
      </c>
      <c r="H43" s="135"/>
      <c r="I43" s="6" t="s">
        <v>139</v>
      </c>
      <c r="J43" s="6" t="s">
        <v>66</v>
      </c>
      <c r="K43" s="30"/>
    </row>
    <row r="44" spans="1:27" x14ac:dyDescent="0.25">
      <c r="A44" s="31"/>
      <c r="B44" s="75"/>
      <c r="C44" s="73"/>
      <c r="D44" s="73"/>
      <c r="E44" s="73"/>
      <c r="F44" s="74"/>
      <c r="G44" s="74"/>
      <c r="H44" s="74"/>
      <c r="I44" s="74"/>
      <c r="J44" s="74"/>
      <c r="K44" s="30"/>
    </row>
    <row r="45" spans="1:27" x14ac:dyDescent="0.25">
      <c r="A45" s="31"/>
      <c r="B45" s="76" t="s">
        <v>143</v>
      </c>
      <c r="C45" s="77" t="s">
        <v>89</v>
      </c>
      <c r="D45" s="58"/>
      <c r="E45" s="50"/>
      <c r="F45" s="3">
        <f>+Localização!J17</f>
        <v>0</v>
      </c>
      <c r="G45" s="49"/>
      <c r="H45" s="58"/>
      <c r="I45" s="58"/>
      <c r="J45" s="50"/>
      <c r="K45" s="30"/>
    </row>
    <row r="46" spans="1:27" x14ac:dyDescent="0.25">
      <c r="A46" s="31"/>
      <c r="B46" s="11"/>
      <c r="C46" s="29"/>
      <c r="D46" s="29"/>
      <c r="E46" s="68"/>
      <c r="F46" s="29"/>
      <c r="G46" s="29"/>
      <c r="H46" s="29"/>
      <c r="I46" s="29"/>
      <c r="J46" s="29"/>
      <c r="K46" s="30"/>
      <c r="AA46" t="e">
        <f>+#REF!-#REF!</f>
        <v>#REF!</v>
      </c>
    </row>
    <row r="47" spans="1:27" x14ac:dyDescent="0.25">
      <c r="A47" s="31"/>
      <c r="B47" s="76"/>
      <c r="C47" s="49"/>
      <c r="D47" s="58"/>
      <c r="E47" s="78" t="s">
        <v>1</v>
      </c>
      <c r="F47" s="79">
        <v>1.0999999999999999E-2</v>
      </c>
      <c r="G47" s="116">
        <f>+Áreas!I20</f>
        <v>0</v>
      </c>
      <c r="H47" s="117"/>
      <c r="I47" s="80">
        <f>+F47*G47</f>
        <v>0</v>
      </c>
      <c r="J47" s="4"/>
      <c r="K47" s="30"/>
      <c r="AA47" t="e">
        <f>+#REF!-#REF!</f>
        <v>#REF!</v>
      </c>
    </row>
    <row r="48" spans="1:27" x14ac:dyDescent="0.25">
      <c r="A48" s="31"/>
      <c r="B48" s="76"/>
      <c r="C48" s="49"/>
      <c r="D48" s="58"/>
      <c r="E48" s="78" t="s">
        <v>58</v>
      </c>
      <c r="F48" s="79">
        <v>0.02</v>
      </c>
      <c r="G48" s="116">
        <f>+Áreas!I22</f>
        <v>0</v>
      </c>
      <c r="H48" s="117"/>
      <c r="I48" s="80">
        <f>+F48*G48</f>
        <v>0</v>
      </c>
      <c r="J48" s="4"/>
      <c r="K48" s="30"/>
    </row>
    <row r="49" spans="1:27" x14ac:dyDescent="0.25">
      <c r="A49" s="31"/>
      <c r="B49" s="76"/>
      <c r="C49" s="49"/>
      <c r="D49" s="58"/>
      <c r="E49" s="78" t="s">
        <v>57</v>
      </c>
      <c r="F49" s="79">
        <v>0.02</v>
      </c>
      <c r="G49" s="116">
        <f>+Áreas!I24</f>
        <v>0</v>
      </c>
      <c r="H49" s="117"/>
      <c r="I49" s="80">
        <f>+F49*G49</f>
        <v>0</v>
      </c>
      <c r="J49" s="4"/>
      <c r="K49" s="30"/>
      <c r="AA49" t="e">
        <f>+#REF!-#REF!</f>
        <v>#REF!</v>
      </c>
    </row>
    <row r="50" spans="1:27" ht="15" customHeight="1" x14ac:dyDescent="0.25">
      <c r="A50" s="31"/>
      <c r="B50" s="23"/>
      <c r="C50" s="136" t="s">
        <v>15</v>
      </c>
      <c r="D50" s="137"/>
      <c r="E50" s="138"/>
      <c r="F50" s="127">
        <v>1.4999999999999999E-2</v>
      </c>
      <c r="G50" s="129">
        <f>+Áreas!I26</f>
        <v>0</v>
      </c>
      <c r="H50" s="130"/>
      <c r="I50" s="127">
        <f>+F50*G50</f>
        <v>0</v>
      </c>
      <c r="J50" s="23"/>
      <c r="K50" s="30"/>
      <c r="L50" s="50"/>
    </row>
    <row r="51" spans="1:27" x14ac:dyDescent="0.25">
      <c r="A51" s="31"/>
      <c r="B51" s="81"/>
      <c r="C51" s="139"/>
      <c r="D51" s="140"/>
      <c r="E51" s="141"/>
      <c r="F51" s="128"/>
      <c r="G51" s="131"/>
      <c r="H51" s="132"/>
      <c r="I51" s="128"/>
      <c r="J51" s="54"/>
      <c r="K51" s="30"/>
      <c r="AA51" t="e">
        <f>+#REF!-#REF!</f>
        <v>#REF!</v>
      </c>
    </row>
    <row r="52" spans="1:27" x14ac:dyDescent="0.25">
      <c r="A52" s="31"/>
      <c r="B52" s="82"/>
      <c r="C52" s="83"/>
      <c r="D52" s="84"/>
      <c r="E52" s="85"/>
      <c r="F52" s="79"/>
      <c r="G52" s="86"/>
      <c r="H52" s="87"/>
      <c r="I52" s="20">
        <f>SUM(I47:I50)</f>
        <v>0</v>
      </c>
      <c r="J52" s="4"/>
      <c r="K52" s="30"/>
    </row>
    <row r="53" spans="1:27" x14ac:dyDescent="0.25">
      <c r="A53" s="31"/>
      <c r="B53" s="11"/>
      <c r="C53" s="29"/>
      <c r="D53" s="29"/>
      <c r="E53" s="68"/>
      <c r="F53" s="91"/>
      <c r="G53" s="92"/>
      <c r="H53" s="92"/>
      <c r="I53" s="29"/>
      <c r="J53" s="29"/>
      <c r="K53" s="30"/>
      <c r="AA53" t="e">
        <f>+#REF!-#REF!</f>
        <v>#REF!</v>
      </c>
    </row>
    <row r="54" spans="1:27" x14ac:dyDescent="0.25">
      <c r="A54" s="31"/>
      <c r="B54" s="11"/>
      <c r="C54" s="77" t="s">
        <v>140</v>
      </c>
      <c r="D54" s="58"/>
      <c r="E54" s="58"/>
      <c r="F54" s="88"/>
      <c r="G54" s="89"/>
      <c r="H54" s="89"/>
      <c r="I54" s="50"/>
      <c r="J54" s="14">
        <v>482.4</v>
      </c>
      <c r="K54" s="30"/>
    </row>
    <row r="55" spans="1:27" ht="15" customHeight="1" x14ac:dyDescent="0.25">
      <c r="A55" s="31"/>
      <c r="B55" s="11"/>
      <c r="C55" s="29"/>
      <c r="D55" s="29"/>
      <c r="E55" s="68"/>
      <c r="F55" s="91"/>
      <c r="G55" s="92"/>
      <c r="H55" s="92"/>
      <c r="I55" s="29"/>
      <c r="J55" s="29"/>
      <c r="K55" s="30"/>
    </row>
    <row r="56" spans="1:27" x14ac:dyDescent="0.25">
      <c r="A56" s="31"/>
      <c r="B56" s="11"/>
      <c r="C56" s="77" t="s">
        <v>141</v>
      </c>
      <c r="D56" s="58"/>
      <c r="E56" s="58"/>
      <c r="F56" s="3">
        <f>+Localização!J40</f>
        <v>0.4</v>
      </c>
      <c r="G56" s="93"/>
      <c r="H56" s="92"/>
      <c r="I56" s="29"/>
      <c r="K56" s="30"/>
      <c r="AA56" t="e">
        <f>+#REF!-#REF!</f>
        <v>#REF!</v>
      </c>
    </row>
    <row r="57" spans="1:27" x14ac:dyDescent="0.25">
      <c r="A57" s="31"/>
      <c r="B57" s="11"/>
      <c r="C57" s="29"/>
      <c r="D57" s="29"/>
      <c r="E57" s="68"/>
      <c r="F57" s="91"/>
      <c r="G57" s="92"/>
      <c r="H57" s="92"/>
      <c r="I57" s="29"/>
      <c r="J57" s="29"/>
      <c r="K57" s="30"/>
    </row>
    <row r="58" spans="1:27" ht="15" customHeight="1" x14ac:dyDescent="0.25">
      <c r="A58" s="31"/>
      <c r="B58" s="11"/>
      <c r="C58" s="49" t="s">
        <v>142</v>
      </c>
      <c r="D58" s="58"/>
      <c r="E58" s="90"/>
      <c r="F58" s="88"/>
      <c r="G58" s="89"/>
      <c r="H58" s="58"/>
      <c r="I58" s="50"/>
      <c r="J58" s="13">
        <f>+F45*I52*J54*F56</f>
        <v>0</v>
      </c>
      <c r="K58" s="30"/>
    </row>
    <row r="59" spans="1:27" x14ac:dyDescent="0.25">
      <c r="A59" s="31"/>
      <c r="B59" s="29"/>
      <c r="C59" s="29"/>
      <c r="D59" s="29"/>
      <c r="E59" s="29"/>
      <c r="F59" s="29"/>
      <c r="G59" s="29"/>
      <c r="H59" s="29"/>
      <c r="I59" s="29"/>
      <c r="J59" s="29"/>
      <c r="K59" s="30"/>
    </row>
    <row r="60" spans="1:27" x14ac:dyDescent="0.25">
      <c r="A60" s="31"/>
      <c r="B60" s="29"/>
      <c r="C60" s="29"/>
      <c r="D60" s="29"/>
      <c r="E60" s="29"/>
      <c r="F60" s="29"/>
      <c r="G60" s="29"/>
      <c r="H60" s="59" t="s">
        <v>144</v>
      </c>
      <c r="I60" s="29"/>
      <c r="J60" s="13">
        <f>+J39+J58</f>
        <v>26.47</v>
      </c>
      <c r="K60" s="30"/>
    </row>
    <row r="61" spans="1:27" x14ac:dyDescent="0.25">
      <c r="A61" s="31"/>
      <c r="B61" s="29"/>
      <c r="C61" s="29"/>
      <c r="D61" s="29"/>
      <c r="E61" s="29"/>
      <c r="F61" s="29"/>
      <c r="G61" s="29"/>
      <c r="H61" s="29"/>
      <c r="I61" s="29"/>
      <c r="J61" s="29"/>
      <c r="K61" s="30"/>
    </row>
    <row r="62" spans="1:27" x14ac:dyDescent="0.25">
      <c r="A62" s="31"/>
      <c r="B62" s="29"/>
      <c r="C62" s="29" t="s">
        <v>134</v>
      </c>
      <c r="D62" s="122" t="s">
        <v>145</v>
      </c>
      <c r="E62" s="122"/>
      <c r="F62" s="122"/>
      <c r="G62" s="122"/>
      <c r="H62" s="122"/>
      <c r="I62" s="122"/>
      <c r="J62" s="122"/>
      <c r="K62" s="30"/>
    </row>
    <row r="63" spans="1:27" x14ac:dyDescent="0.25">
      <c r="A63" s="31"/>
      <c r="B63" s="29"/>
      <c r="C63" s="29"/>
      <c r="D63" s="122"/>
      <c r="E63" s="122"/>
      <c r="F63" s="122"/>
      <c r="G63" s="122"/>
      <c r="H63" s="122"/>
      <c r="I63" s="122"/>
      <c r="J63" s="122"/>
      <c r="K63" s="30"/>
    </row>
    <row r="64" spans="1:27" x14ac:dyDescent="0.25">
      <c r="A64" s="32"/>
      <c r="B64" s="33"/>
      <c r="C64" s="33"/>
      <c r="D64" s="33"/>
      <c r="E64" s="33"/>
      <c r="F64" s="33"/>
      <c r="G64" s="33"/>
      <c r="H64" s="33"/>
      <c r="I64" s="33"/>
      <c r="J64" s="33"/>
      <c r="K64" s="34"/>
    </row>
    <row r="80" ht="15" customHeight="1" x14ac:dyDescent="0.25"/>
    <row r="94" ht="15" customHeight="1" x14ac:dyDescent="0.25"/>
    <row r="99" spans="14:14" ht="15" customHeight="1" x14ac:dyDescent="0.25">
      <c r="N99" s="16"/>
    </row>
    <row r="100" spans="14:14" x14ac:dyDescent="0.25">
      <c r="N100" s="16"/>
    </row>
    <row r="101" spans="14:14" x14ac:dyDescent="0.25">
      <c r="N101" s="16"/>
    </row>
    <row r="102" spans="14:14" x14ac:dyDescent="0.25">
      <c r="N102" s="16"/>
    </row>
    <row r="103" spans="14:14" x14ac:dyDescent="0.25">
      <c r="N103" s="16"/>
    </row>
    <row r="104" spans="14:14" x14ac:dyDescent="0.25">
      <c r="N104" s="17"/>
    </row>
    <row r="105" spans="14:14" x14ac:dyDescent="0.25">
      <c r="N105" s="16"/>
    </row>
    <row r="106" spans="14:14" x14ac:dyDescent="0.25">
      <c r="N106" s="16"/>
    </row>
    <row r="107" spans="14:14" ht="15" customHeight="1" x14ac:dyDescent="0.25">
      <c r="N107" s="16"/>
    </row>
    <row r="108" spans="14:14" x14ac:dyDescent="0.25">
      <c r="N108" s="17"/>
    </row>
    <row r="109" spans="14:14" ht="15" customHeight="1" x14ac:dyDescent="0.25">
      <c r="N109" s="17"/>
    </row>
    <row r="110" spans="14:14" x14ac:dyDescent="0.25">
      <c r="N110" s="17"/>
    </row>
    <row r="111" spans="14:14" x14ac:dyDescent="0.25">
      <c r="N111" s="17"/>
    </row>
    <row r="112" spans="14:14" x14ac:dyDescent="0.25">
      <c r="N112" s="17"/>
    </row>
    <row r="113" spans="14:14" x14ac:dyDescent="0.25">
      <c r="N113" s="17"/>
    </row>
    <row r="114" spans="14:14" ht="15" customHeight="1" x14ac:dyDescent="0.25">
      <c r="N114" s="17"/>
    </row>
    <row r="115" spans="14:14" x14ac:dyDescent="0.25">
      <c r="N115" s="17"/>
    </row>
    <row r="116" spans="14:14" x14ac:dyDescent="0.25">
      <c r="N116" s="17"/>
    </row>
    <row r="122" spans="14:14" ht="15" customHeight="1" x14ac:dyDescent="0.25"/>
    <row r="126" spans="14:14" ht="15" customHeight="1" x14ac:dyDescent="0.25"/>
    <row r="144" ht="30.75" customHeight="1" x14ac:dyDescent="0.25"/>
    <row r="145" ht="45.75" customHeight="1" x14ac:dyDescent="0.25"/>
    <row r="147" ht="15" customHeight="1" x14ac:dyDescent="0.25"/>
    <row r="150" ht="15" customHeight="1" x14ac:dyDescent="0.25"/>
    <row r="152" ht="30.75" customHeight="1" x14ac:dyDescent="0.25"/>
    <row r="153" ht="30" customHeight="1" x14ac:dyDescent="0.25"/>
    <row r="154" ht="30" customHeight="1" x14ac:dyDescent="0.25"/>
    <row r="160" ht="15" customHeight="1" x14ac:dyDescent="0.25"/>
    <row r="211" ht="15" customHeight="1" x14ac:dyDescent="0.25"/>
    <row r="233" ht="15" customHeight="1" x14ac:dyDescent="0.25"/>
    <row r="246" ht="15" customHeight="1" x14ac:dyDescent="0.25"/>
  </sheetData>
  <sheetProtection algorithmName="SHA-512" hashValue="1Ob/fGvXlOiJhw0Ns2w7AoulMa/4MbMAgbPVJO7jiSQQqYJVKhz3nH+seIieEtVQYjTrA0BhFBQAW02wXQPzjA==" saltValue="brFLPwwBkxzjJsxVsb9ixA==" spinCount="100000" sheet="1" objects="1" scenarios="1" selectLockedCells="1"/>
  <mergeCells count="41">
    <mergeCell ref="G48:H48"/>
    <mergeCell ref="G49:H49"/>
    <mergeCell ref="F50:F51"/>
    <mergeCell ref="G50:H51"/>
    <mergeCell ref="C35:E35"/>
    <mergeCell ref="C36:E36"/>
    <mergeCell ref="C37:E37"/>
    <mergeCell ref="B41:J41"/>
    <mergeCell ref="G43:H43"/>
    <mergeCell ref="I50:I51"/>
    <mergeCell ref="C50:E51"/>
    <mergeCell ref="D62:J63"/>
    <mergeCell ref="C43:E43"/>
    <mergeCell ref="C15:E15"/>
    <mergeCell ref="C16:J16"/>
    <mergeCell ref="C17:E17"/>
    <mergeCell ref="G17:J17"/>
    <mergeCell ref="C18:J18"/>
    <mergeCell ref="C28:E28"/>
    <mergeCell ref="C20:E20"/>
    <mergeCell ref="C21:E21"/>
    <mergeCell ref="G21:J21"/>
    <mergeCell ref="C22:J22"/>
    <mergeCell ref="C23:E23"/>
    <mergeCell ref="G23:J23"/>
    <mergeCell ref="C24:J24"/>
    <mergeCell ref="C25:E25"/>
    <mergeCell ref="C19:E19"/>
    <mergeCell ref="A7:K7"/>
    <mergeCell ref="A9:K10"/>
    <mergeCell ref="B12:K12"/>
    <mergeCell ref="G25:J25"/>
    <mergeCell ref="C26:J26"/>
    <mergeCell ref="C27:E27"/>
    <mergeCell ref="G47:H47"/>
    <mergeCell ref="C29:J29"/>
    <mergeCell ref="C30:E30"/>
    <mergeCell ref="C31:E31"/>
    <mergeCell ref="C32:E32"/>
    <mergeCell ref="C33:E33"/>
    <mergeCell ref="C34:E34"/>
  </mergeCells>
  <conditionalFormatting sqref="B19:J19">
    <cfRule type="expression" dxfId="22" priority="21">
      <formula>$J$19&gt;0</formula>
    </cfRule>
  </conditionalFormatting>
  <conditionalFormatting sqref="B20:F20 H20:J20">
    <cfRule type="expression" dxfId="21" priority="19">
      <formula>$J$20&gt;0</formula>
    </cfRule>
  </conditionalFormatting>
  <conditionalFormatting sqref="B21:F21">
    <cfRule type="expression" dxfId="20" priority="18">
      <formula>$J$21&gt;0</formula>
    </cfRule>
    <cfRule type="expression" dxfId="19" priority="20">
      <formula>$J$21&gt;0</formula>
    </cfRule>
  </conditionalFormatting>
  <conditionalFormatting sqref="B22">
    <cfRule type="expression" dxfId="18" priority="16">
      <formula>$J$22&gt;0</formula>
    </cfRule>
    <cfRule type="expression" dxfId="17" priority="17">
      <formula>$J$22&gt;0</formula>
    </cfRule>
  </conditionalFormatting>
  <conditionalFormatting sqref="B26">
    <cfRule type="expression" dxfId="16" priority="15">
      <formula>$J$26&gt;0</formula>
    </cfRule>
  </conditionalFormatting>
  <conditionalFormatting sqref="B27:J27">
    <cfRule type="expression" dxfId="15" priority="14">
      <formula>$J$27&gt;0</formula>
    </cfRule>
  </conditionalFormatting>
  <conditionalFormatting sqref="B28:J28">
    <cfRule type="expression" dxfId="14" priority="13">
      <formula>$J$28&gt;0</formula>
    </cfRule>
  </conditionalFormatting>
  <conditionalFormatting sqref="B29">
    <cfRule type="expression" dxfId="13" priority="12">
      <formula>$J$26&gt;0</formula>
    </cfRule>
  </conditionalFormatting>
  <conditionalFormatting sqref="B31:J31 F32:F37">
    <cfRule type="expression" dxfId="12" priority="11">
      <formula>$J$31&gt;0</formula>
    </cfRule>
  </conditionalFormatting>
  <conditionalFormatting sqref="B30:J30">
    <cfRule type="expression" dxfId="11" priority="10">
      <formula>$J$30&gt;0</formula>
    </cfRule>
  </conditionalFormatting>
  <conditionalFormatting sqref="B32:E32 G32:J32">
    <cfRule type="expression" dxfId="10" priority="9">
      <formula>$J$32&gt;0</formula>
    </cfRule>
  </conditionalFormatting>
  <conditionalFormatting sqref="B33:E33 G33:J33">
    <cfRule type="expression" dxfId="9" priority="8">
      <formula>$J$33&gt;0</formula>
    </cfRule>
  </conditionalFormatting>
  <conditionalFormatting sqref="B34:E34 G34:J34">
    <cfRule type="expression" dxfId="8" priority="7">
      <formula>$J$34&gt;0</formula>
    </cfRule>
  </conditionalFormatting>
  <conditionalFormatting sqref="B35:E35 G35:J35">
    <cfRule type="expression" dxfId="7" priority="6">
      <formula>$J$35&gt;0</formula>
    </cfRule>
  </conditionalFormatting>
  <conditionalFormatting sqref="B36:E36 G36:J36">
    <cfRule type="expression" dxfId="6" priority="5">
      <formula>$J$36&gt;0</formula>
    </cfRule>
  </conditionalFormatting>
  <conditionalFormatting sqref="B37:E37 G37:J37">
    <cfRule type="expression" dxfId="5" priority="4">
      <formula>$J$37&gt;0</formula>
    </cfRule>
  </conditionalFormatting>
  <conditionalFormatting sqref="B17:G17">
    <cfRule type="expression" dxfId="4" priority="22">
      <formula>$G$17&gt;0</formula>
    </cfRule>
  </conditionalFormatting>
  <conditionalFormatting sqref="G21">
    <cfRule type="expression" dxfId="3" priority="2">
      <formula>$G$17&gt;0</formula>
    </cfRule>
  </conditionalFormatting>
  <conditionalFormatting sqref="B23:G23">
    <cfRule type="expression" dxfId="2" priority="23">
      <formula>$G$23&gt;0</formula>
    </cfRule>
  </conditionalFormatting>
  <conditionalFormatting sqref="B25:G25">
    <cfRule type="expression" dxfId="1" priority="24">
      <formula>$G$25&gt;0</formula>
    </cfRule>
  </conditionalFormatting>
  <conditionalFormatting sqref="G20">
    <cfRule type="expression" dxfId="0" priority="1">
      <formula>$J$28&gt;0</formula>
    </cfRule>
  </conditionalFormatting>
  <pageMargins left="0.70866141732283472" right="0.55118110236220474" top="0.51181102362204722" bottom="0.55118110236220474" header="0.31496062992125984" footer="0.31496062992125984"/>
  <pageSetup paperSize="9" scale="80" fitToHeight="0" orientation="portrait" r:id="rId1"/>
  <rowBreaks count="1" manualBreakCount="1">
    <brk id="13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6</vt:i4>
      </vt:variant>
    </vt:vector>
  </HeadingPairs>
  <TitlesOfParts>
    <vt:vector size="10" baseType="lpstr">
      <vt:lpstr>Introdução</vt:lpstr>
      <vt:lpstr>Localização</vt:lpstr>
      <vt:lpstr>Áreas</vt:lpstr>
      <vt:lpstr>Taxas</vt:lpstr>
      <vt:lpstr>Áreas!Área_de_Impressão</vt:lpstr>
      <vt:lpstr>Localização!Área_de_Impressão</vt:lpstr>
      <vt:lpstr>Taxas!Área_de_Impressão</vt:lpstr>
      <vt:lpstr>Áreas!Títulos_de_Impressão</vt:lpstr>
      <vt:lpstr>Localização!Títulos_de_Impressão</vt:lpstr>
      <vt:lpstr>Taxas!Títulos_de_Impressão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pdelgado</dc:creator>
  <cp:lastModifiedBy>pdelgado</cp:lastModifiedBy>
  <cp:lastPrinted>2012-09-17T11:13:00Z</cp:lastPrinted>
  <dcterms:created xsi:type="dcterms:W3CDTF">2011-06-15T11:22:54Z</dcterms:created>
  <dcterms:modified xsi:type="dcterms:W3CDTF">2016-12-27T09:10:01Z</dcterms:modified>
</cp:coreProperties>
</file>